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Rozpočty\"/>
    </mc:Choice>
  </mc:AlternateContent>
  <bookViews>
    <workbookView xWindow="0" yWindow="0" windowWidth="0" windowHeight="0"/>
  </bookViews>
  <sheets>
    <sheet name="Rekapitulace stavby" sheetId="1" r:id="rId1"/>
    <sheet name="D.1.1 - Stavební část" sheetId="2" r:id="rId2"/>
    <sheet name="D.1.4.1 - Strojovna tepla..." sheetId="3" r:id="rId3"/>
    <sheet name="D.1.4.2 - Primární okruh ..." sheetId="4" r:id="rId4"/>
    <sheet name="D.1.4.3 - Elektroinstalace" sheetId="5" r:id="rId5"/>
    <sheet name="D.2 - Fotovoltaická elekt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'D.1.1 - Stavební část'!$C$97:$K$480</definedName>
    <definedName name="_xlnm.Print_Area" localSheetId="1">'D.1.1 - Stavební část'!$C$4:$J$39,'D.1.1 - Stavební část'!$C$45:$J$79,'D.1.1 - Stavební část'!$C$85:$K$480</definedName>
    <definedName name="_xlnm.Print_Titles" localSheetId="1">'D.1.1 - Stavební část'!$97:$97</definedName>
    <definedName name="_xlnm._FilterDatabase" localSheetId="2" hidden="1">'D.1.4.1 - Strojovna tepla...'!$C$85:$K$282</definedName>
    <definedName name="_xlnm.Print_Area" localSheetId="2">'D.1.4.1 - Strojovna tepla...'!$C$4:$J$39,'D.1.4.1 - Strojovna tepla...'!$C$45:$J$67,'D.1.4.1 - Strojovna tepla...'!$C$73:$K$282</definedName>
    <definedName name="_xlnm.Print_Titles" localSheetId="2">'D.1.4.1 - Strojovna tepla...'!$85:$85</definedName>
    <definedName name="_xlnm._FilterDatabase" localSheetId="3" hidden="1">'D.1.4.2 - Primární okruh ...'!$C$89:$K$200</definedName>
    <definedName name="_xlnm.Print_Area" localSheetId="3">'D.1.4.2 - Primární okruh ...'!$C$4:$J$39,'D.1.4.2 - Primární okruh ...'!$C$45:$J$71,'D.1.4.2 - Primární okruh ...'!$C$77:$K$200</definedName>
    <definedName name="_xlnm.Print_Titles" localSheetId="3">'D.1.4.2 - Primární okruh ...'!$89:$89</definedName>
    <definedName name="_xlnm._FilterDatabase" localSheetId="4" hidden="1">'D.1.4.3 - Elektroinstalace'!$C$87:$K$203</definedName>
    <definedName name="_xlnm.Print_Area" localSheetId="4">'D.1.4.3 - Elektroinstalace'!$C$4:$J$39,'D.1.4.3 - Elektroinstalace'!$C$45:$J$69,'D.1.4.3 - Elektroinstalace'!$C$75:$K$203</definedName>
    <definedName name="_xlnm.Print_Titles" localSheetId="4">'D.1.4.3 - Elektroinstalace'!$87:$87</definedName>
    <definedName name="_xlnm._FilterDatabase" localSheetId="5" hidden="1">'D.2 - Fotovoltaická elekt...'!$C$86:$K$327</definedName>
    <definedName name="_xlnm.Print_Area" localSheetId="5">'D.2 - Fotovoltaická elekt...'!$C$4:$J$39,'D.2 - Fotovoltaická elekt...'!$C$45:$J$68,'D.2 - Fotovoltaická elekt...'!$C$74:$K$327</definedName>
    <definedName name="_xlnm.Print_Titles" localSheetId="5">'D.2 - Fotovoltaická elekt...'!$86:$86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325"/>
  <c r="BH325"/>
  <c r="BG325"/>
  <c r="BF325"/>
  <c r="T325"/>
  <c r="T324"/>
  <c r="R325"/>
  <c r="R324"/>
  <c r="P325"/>
  <c r="P324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T311"/>
  <c r="T310"/>
  <c r="R312"/>
  <c r="R311"/>
  <c r="R310"/>
  <c r="P312"/>
  <c r="P311"/>
  <c r="P310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52"/>
  <c r="E7"/>
  <c r="E77"/>
  <c i="5" r="J37"/>
  <c r="J36"/>
  <c i="1" r="AY58"/>
  <c i="5" r="J35"/>
  <c i="1" r="AX58"/>
  <c i="5" r="BI201"/>
  <c r="BH201"/>
  <c r="BG201"/>
  <c r="BF201"/>
  <c r="T201"/>
  <c r="T200"/>
  <c r="R201"/>
  <c r="R200"/>
  <c r="P201"/>
  <c r="P200"/>
  <c r="BI196"/>
  <c r="BH196"/>
  <c r="BG196"/>
  <c r="BF196"/>
  <c r="T196"/>
  <c r="T195"/>
  <c r="T194"/>
  <c r="R196"/>
  <c r="R195"/>
  <c r="R194"/>
  <c r="P196"/>
  <c r="P195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J84"/>
  <c r="F84"/>
  <c r="F82"/>
  <c r="E80"/>
  <c r="J54"/>
  <c r="F54"/>
  <c r="F52"/>
  <c r="E50"/>
  <c r="J24"/>
  <c r="E24"/>
  <c r="J55"/>
  <c r="J23"/>
  <c r="J18"/>
  <c r="E18"/>
  <c r="F85"/>
  <c r="J17"/>
  <c r="J12"/>
  <c r="J52"/>
  <c r="E7"/>
  <c r="E48"/>
  <c i="4" r="J37"/>
  <c r="J36"/>
  <c i="1" r="AY57"/>
  <c i="4" r="J35"/>
  <c i="1" r="AX57"/>
  <c i="4" r="BI187"/>
  <c r="BH187"/>
  <c r="BG187"/>
  <c r="BF187"/>
  <c r="T187"/>
  <c r="T186"/>
  <c r="R187"/>
  <c r="R186"/>
  <c r="P187"/>
  <c r="P186"/>
  <c r="BI168"/>
  <c r="BH168"/>
  <c r="BG168"/>
  <c r="BF168"/>
  <c r="T168"/>
  <c r="T167"/>
  <c r="T166"/>
  <c r="R168"/>
  <c r="R167"/>
  <c r="R166"/>
  <c r="P168"/>
  <c r="P167"/>
  <c r="P166"/>
  <c r="BI163"/>
  <c r="BH163"/>
  <c r="BG163"/>
  <c r="BF163"/>
  <c r="T163"/>
  <c r="T162"/>
  <c r="T161"/>
  <c r="R163"/>
  <c r="R162"/>
  <c r="R161"/>
  <c r="P163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55"/>
  <c r="J17"/>
  <c r="J12"/>
  <c r="J84"/>
  <c r="E7"/>
  <c r="E80"/>
  <c i="3" r="J37"/>
  <c r="J36"/>
  <c i="1" r="AY56"/>
  <c i="3" r="J35"/>
  <c i="1" r="AX56"/>
  <c i="3"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J82"/>
  <c r="F82"/>
  <c r="F80"/>
  <c r="E78"/>
  <c r="J54"/>
  <c r="F54"/>
  <c r="F52"/>
  <c r="E50"/>
  <c r="J24"/>
  <c r="E24"/>
  <c r="J55"/>
  <c r="J23"/>
  <c r="J18"/>
  <c r="E18"/>
  <c r="F83"/>
  <c r="J17"/>
  <c r="J12"/>
  <c r="J80"/>
  <c r="E7"/>
  <c r="E48"/>
  <c i="2" r="J37"/>
  <c r="J36"/>
  <c i="1" r="AY55"/>
  <c i="2" r="J35"/>
  <c i="1" r="AX55"/>
  <c i="2" r="BI478"/>
  <c r="BH478"/>
  <c r="BG478"/>
  <c r="BF478"/>
  <c r="T478"/>
  <c r="T477"/>
  <c r="R478"/>
  <c r="R477"/>
  <c r="P478"/>
  <c r="P477"/>
  <c r="BI474"/>
  <c r="BH474"/>
  <c r="BG474"/>
  <c r="BF474"/>
  <c r="T474"/>
  <c r="T473"/>
  <c r="R474"/>
  <c r="R473"/>
  <c r="P474"/>
  <c r="P473"/>
  <c r="BI470"/>
  <c r="BH470"/>
  <c r="BG470"/>
  <c r="BF470"/>
  <c r="T470"/>
  <c r="T469"/>
  <c r="R470"/>
  <c r="R469"/>
  <c r="P470"/>
  <c r="P469"/>
  <c r="BI466"/>
  <c r="BH466"/>
  <c r="BG466"/>
  <c r="BF466"/>
  <c r="T466"/>
  <c r="T465"/>
  <c r="T464"/>
  <c r="R466"/>
  <c r="R465"/>
  <c r="R464"/>
  <c r="P466"/>
  <c r="P465"/>
  <c r="P464"/>
  <c r="BI461"/>
  <c r="BH461"/>
  <c r="BG461"/>
  <c r="BF461"/>
  <c r="T461"/>
  <c r="R461"/>
  <c r="P461"/>
  <c r="BI458"/>
  <c r="BH458"/>
  <c r="BG458"/>
  <c r="BF458"/>
  <c r="T458"/>
  <c r="R458"/>
  <c r="P458"/>
  <c r="BI456"/>
  <c r="BH456"/>
  <c r="BG456"/>
  <c r="BF456"/>
  <c r="T456"/>
  <c r="R456"/>
  <c r="P456"/>
  <c r="BI445"/>
  <c r="BH445"/>
  <c r="BG445"/>
  <c r="BF445"/>
  <c r="T445"/>
  <c r="R445"/>
  <c r="P445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7"/>
  <c r="BH417"/>
  <c r="BG417"/>
  <c r="BF417"/>
  <c r="T417"/>
  <c r="R417"/>
  <c r="P417"/>
  <c r="BI411"/>
  <c r="BH411"/>
  <c r="BG411"/>
  <c r="BF411"/>
  <c r="T411"/>
  <c r="R411"/>
  <c r="P411"/>
  <c r="BI409"/>
  <c r="BH409"/>
  <c r="BG409"/>
  <c r="BF409"/>
  <c r="T409"/>
  <c r="R409"/>
  <c r="P409"/>
  <c r="BI403"/>
  <c r="BH403"/>
  <c r="BG403"/>
  <c r="BF403"/>
  <c r="T403"/>
  <c r="R403"/>
  <c r="P403"/>
  <c r="BI401"/>
  <c r="BH401"/>
  <c r="BG401"/>
  <c r="BF401"/>
  <c r="T401"/>
  <c r="R401"/>
  <c r="P401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75"/>
  <c r="BH375"/>
  <c r="BG375"/>
  <c r="BF375"/>
  <c r="T375"/>
  <c r="R375"/>
  <c r="P375"/>
  <c r="BI371"/>
  <c r="BH371"/>
  <c r="BG371"/>
  <c r="BF371"/>
  <c r="T371"/>
  <c r="R371"/>
  <c r="P371"/>
  <c r="BI360"/>
  <c r="BH360"/>
  <c r="BG360"/>
  <c r="BF360"/>
  <c r="T360"/>
  <c r="R360"/>
  <c r="P360"/>
  <c r="BI355"/>
  <c r="BH355"/>
  <c r="BG355"/>
  <c r="BF355"/>
  <c r="T355"/>
  <c r="T354"/>
  <c r="R355"/>
  <c r="R354"/>
  <c r="P355"/>
  <c r="P354"/>
  <c r="BI351"/>
  <c r="BH351"/>
  <c r="BG351"/>
  <c r="BF351"/>
  <c r="T351"/>
  <c r="R351"/>
  <c r="P351"/>
  <c r="BI348"/>
  <c r="BH348"/>
  <c r="BG348"/>
  <c r="BF348"/>
  <c r="T348"/>
  <c r="R348"/>
  <c r="P348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T324"/>
  <c r="R325"/>
  <c r="R324"/>
  <c r="P325"/>
  <c r="P324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88"/>
  <c r="BH288"/>
  <c r="BG288"/>
  <c r="BF288"/>
  <c r="T288"/>
  <c r="R288"/>
  <c r="P288"/>
  <c r="BI280"/>
  <c r="BH280"/>
  <c r="BG280"/>
  <c r="BF280"/>
  <c r="T280"/>
  <c r="R280"/>
  <c r="P280"/>
  <c r="BI274"/>
  <c r="BH274"/>
  <c r="BG274"/>
  <c r="BF274"/>
  <c r="T274"/>
  <c r="R274"/>
  <c r="P274"/>
  <c r="BI271"/>
  <c r="BH271"/>
  <c r="BG271"/>
  <c r="BF271"/>
  <c r="T271"/>
  <c r="R271"/>
  <c r="P271"/>
  <c r="BI260"/>
  <c r="BH260"/>
  <c r="BG260"/>
  <c r="BF260"/>
  <c r="T260"/>
  <c r="R260"/>
  <c r="P260"/>
  <c r="BI257"/>
  <c r="BH257"/>
  <c r="BG257"/>
  <c r="BF257"/>
  <c r="T257"/>
  <c r="R257"/>
  <c r="P257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23"/>
  <c r="BH223"/>
  <c r="BG223"/>
  <c r="BF223"/>
  <c r="T223"/>
  <c r="R223"/>
  <c r="P223"/>
  <c r="BI220"/>
  <c r="BH220"/>
  <c r="BG220"/>
  <c r="BF220"/>
  <c r="T220"/>
  <c r="R220"/>
  <c r="P220"/>
  <c r="BI207"/>
  <c r="BH207"/>
  <c r="BG207"/>
  <c r="BF207"/>
  <c r="T207"/>
  <c r="R207"/>
  <c r="P207"/>
  <c r="BI204"/>
  <c r="BH204"/>
  <c r="BG204"/>
  <c r="BF204"/>
  <c r="T204"/>
  <c r="R204"/>
  <c r="P204"/>
  <c r="BI191"/>
  <c r="BH191"/>
  <c r="BG191"/>
  <c r="BF191"/>
  <c r="T191"/>
  <c r="R191"/>
  <c r="P191"/>
  <c r="BI188"/>
  <c r="BH188"/>
  <c r="BG188"/>
  <c r="BF188"/>
  <c r="T188"/>
  <c r="R188"/>
  <c r="P188"/>
  <c r="BI175"/>
  <c r="BH175"/>
  <c r="BG175"/>
  <c r="BF175"/>
  <c r="T175"/>
  <c r="R175"/>
  <c r="P175"/>
  <c r="BI172"/>
  <c r="BH172"/>
  <c r="BG172"/>
  <c r="BF172"/>
  <c r="T172"/>
  <c r="R172"/>
  <c r="P172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J94"/>
  <c r="F94"/>
  <c r="F92"/>
  <c r="E90"/>
  <c r="J54"/>
  <c r="F54"/>
  <c r="F52"/>
  <c r="E50"/>
  <c r="J24"/>
  <c r="E24"/>
  <c r="J95"/>
  <c r="J23"/>
  <c r="J18"/>
  <c r="E18"/>
  <c r="F55"/>
  <c r="J17"/>
  <c r="J12"/>
  <c r="J92"/>
  <c r="E7"/>
  <c r="E88"/>
  <c i="1" r="L50"/>
  <c r="AM50"/>
  <c r="AM49"/>
  <c r="L49"/>
  <c r="AM47"/>
  <c r="L47"/>
  <c r="L45"/>
  <c r="L44"/>
  <c i="2" r="J401"/>
  <c r="BK335"/>
  <c r="J280"/>
  <c r="BK143"/>
  <c r="J371"/>
  <c r="BK470"/>
  <c r="J425"/>
  <c r="BK220"/>
  <c r="J127"/>
  <c i="3" r="BK152"/>
  <c r="J247"/>
  <c r="BK155"/>
  <c r="J214"/>
  <c r="J92"/>
  <c r="J217"/>
  <c r="BK137"/>
  <c i="4" r="BK120"/>
  <c r="BK93"/>
  <c r="BK163"/>
  <c i="5" r="J144"/>
  <c r="BK156"/>
  <c r="BK182"/>
  <c r="J174"/>
  <c i="6" r="J272"/>
  <c r="J203"/>
  <c r="J163"/>
  <c r="J90"/>
  <c r="J295"/>
  <c r="J189"/>
  <c r="J300"/>
  <c r="BK203"/>
  <c r="J289"/>
  <c r="BK232"/>
  <c r="J165"/>
  <c i="2" r="J411"/>
  <c r="J375"/>
  <c r="J335"/>
  <c r="BK274"/>
  <c r="BK149"/>
  <c r="BK360"/>
  <c r="J104"/>
  <c r="BK431"/>
  <c r="BK248"/>
  <c r="BK133"/>
  <c i="3" r="J201"/>
  <c r="J107"/>
  <c r="BK226"/>
  <c r="J274"/>
  <c r="BK217"/>
  <c r="BK99"/>
  <c r="BK214"/>
  <c r="BK149"/>
  <c i="4" r="BK157"/>
  <c r="BK96"/>
  <c r="J159"/>
  <c r="J103"/>
  <c i="5" r="J154"/>
  <c r="BK179"/>
  <c r="BK91"/>
  <c r="BK112"/>
  <c i="6" r="J259"/>
  <c r="J152"/>
  <c r="BK291"/>
  <c r="BK173"/>
  <c r="J312"/>
  <c r="J230"/>
  <c r="J140"/>
  <c r="J267"/>
  <c r="BK191"/>
  <c r="J134"/>
  <c i="2" r="BK417"/>
  <c r="J355"/>
  <c r="BK314"/>
  <c r="J220"/>
  <c r="BK123"/>
  <c r="J108"/>
  <c r="BK422"/>
  <c r="BK280"/>
  <c r="J172"/>
  <c r="J115"/>
  <c i="3" r="BK189"/>
  <c r="J276"/>
  <c r="BK175"/>
  <c r="J266"/>
  <c r="J180"/>
  <c r="J270"/>
  <c r="J175"/>
  <c r="BK115"/>
  <c i="4" r="J98"/>
  <c r="BK187"/>
  <c i="5" r="J158"/>
  <c r="BK162"/>
  <c r="J168"/>
  <c r="J196"/>
  <c i="6" r="J307"/>
  <c r="J175"/>
  <c r="BK286"/>
  <c r="BK180"/>
  <c r="BK105"/>
  <c r="J252"/>
  <c r="BK170"/>
  <c r="J269"/>
  <c r="J186"/>
  <c r="J149"/>
  <c i="2" r="BK403"/>
  <c r="J360"/>
  <c r="BK288"/>
  <c r="BK191"/>
  <c r="BK445"/>
  <c r="BK456"/>
  <c r="BK461"/>
  <c r="J288"/>
  <c r="BK175"/>
  <c i="3" r="BK253"/>
  <c r="J177"/>
  <c r="J88"/>
  <c r="J186"/>
  <c r="J99"/>
  <c r="J208"/>
  <c r="J268"/>
  <c r="BK195"/>
  <c r="J158"/>
  <c r="BK92"/>
  <c i="4" r="J120"/>
  <c r="BK98"/>
  <c r="J96"/>
  <c i="5" r="BK141"/>
  <c r="J146"/>
  <c r="J160"/>
  <c r="BK166"/>
  <c i="6" r="BK300"/>
  <c r="J180"/>
  <c r="BK149"/>
  <c r="J320"/>
  <c r="J183"/>
  <c r="J108"/>
  <c r="J264"/>
  <c r="J191"/>
  <c r="J277"/>
  <c r="BK196"/>
  <c r="BK111"/>
  <c i="2" r="J386"/>
  <c r="J342"/>
  <c r="BK317"/>
  <c r="J260"/>
  <c r="J175"/>
  <c r="J456"/>
  <c r="J458"/>
  <c r="BK434"/>
  <c r="J251"/>
  <c r="J143"/>
  <c i="3" r="J198"/>
  <c r="BK264"/>
  <c r="J173"/>
  <c r="BK256"/>
  <c r="BK161"/>
  <c r="BK262"/>
  <c r="BK192"/>
  <c r="J103"/>
  <c i="4" r="J157"/>
  <c r="J149"/>
  <c r="J146"/>
  <c i="5" r="J201"/>
  <c r="J172"/>
  <c r="J162"/>
  <c r="BK108"/>
  <c r="J136"/>
  <c i="6" r="J249"/>
  <c r="J178"/>
  <c r="J114"/>
  <c r="J304"/>
  <c r="BK211"/>
  <c r="J117"/>
  <c r="J232"/>
  <c r="BK160"/>
  <c r="J262"/>
  <c r="J194"/>
  <c r="BK114"/>
  <c i="2" r="J403"/>
  <c r="J325"/>
  <c r="J248"/>
  <c r="BK136"/>
  <c r="J390"/>
  <c r="J474"/>
  <c r="BK425"/>
  <c r="J271"/>
  <c r="BK146"/>
  <c i="3" r="J211"/>
  <c r="J131"/>
  <c r="J256"/>
  <c r="J149"/>
  <c r="J235"/>
  <c r="BK124"/>
  <c r="BK247"/>
  <c r="J189"/>
  <c r="BK134"/>
  <c i="4" r="J110"/>
  <c r="J126"/>
  <c r="BK122"/>
  <c i="5" r="BK160"/>
  <c r="J170"/>
  <c r="BK154"/>
  <c r="J179"/>
  <c r="BK94"/>
  <c i="6" r="BK230"/>
  <c r="BK137"/>
  <c r="J317"/>
  <c r="BK198"/>
  <c r="BK125"/>
  <c r="BK280"/>
  <c r="BK186"/>
  <c r="BK312"/>
  <c r="J236"/>
  <c r="J170"/>
  <c r="BK108"/>
  <c i="2" r="BK371"/>
  <c r="BK321"/>
  <c r="BK251"/>
  <c r="J139"/>
  <c r="J136"/>
  <c r="BK428"/>
  <c r="J257"/>
  <c r="J191"/>
  <c i="3" r="BK266"/>
  <c r="J137"/>
  <c r="BK258"/>
  <c r="BK158"/>
  <c r="J250"/>
  <c r="BK127"/>
  <c r="J253"/>
  <c r="J183"/>
  <c i="4" r="BK142"/>
  <c r="J124"/>
  <c r="BK124"/>
  <c r="J129"/>
  <c i="5" r="J139"/>
  <c r="BK132"/>
  <c r="J132"/>
  <c r="BK158"/>
  <c i="6" r="J286"/>
  <c r="BK194"/>
  <c r="BK122"/>
  <c r="J201"/>
  <c r="BK128"/>
  <c r="BK295"/>
  <c r="BK227"/>
  <c r="BK142"/>
  <c r="J280"/>
  <c r="J227"/>
  <c r="BK175"/>
  <c i="2" r="J422"/>
  <c r="BK390"/>
  <c r="J338"/>
  <c r="J321"/>
  <c r="BK257"/>
  <c r="J133"/>
  <c r="BK375"/>
  <c r="BK474"/>
  <c r="J428"/>
  <c r="J207"/>
  <c r="BK104"/>
  <c i="3" r="BK146"/>
  <c r="J262"/>
  <c r="J167"/>
  <c r="J264"/>
  <c r="BK164"/>
  <c r="J280"/>
  <c r="BK220"/>
  <c r="J143"/>
  <c i="4" r="J131"/>
  <c r="BK103"/>
  <c r="J122"/>
  <c r="J113"/>
  <c i="5" r="BK115"/>
  <c r="J112"/>
  <c r="BK136"/>
  <c r="BK139"/>
  <c i="6" r="J255"/>
  <c r="BK165"/>
  <c r="BK325"/>
  <c r="J242"/>
  <c r="BK155"/>
  <c r="BK307"/>
  <c r="J238"/>
  <c r="BK152"/>
  <c r="J291"/>
  <c r="BK234"/>
  <c r="BK178"/>
  <c r="BK140"/>
  <c i="2" r="J445"/>
  <c r="BK348"/>
  <c r="BK307"/>
  <c r="BK207"/>
  <c r="J129"/>
  <c r="J123"/>
  <c r="J466"/>
  <c r="BK304"/>
  <c r="J188"/>
  <c i="3" r="J272"/>
  <c r="BK183"/>
  <c r="BK95"/>
  <c r="J192"/>
  <c r="BK88"/>
  <c r="BK198"/>
  <c r="BK272"/>
  <c r="BK173"/>
  <c i="4" r="BK168"/>
  <c r="BK126"/>
  <c r="BK129"/>
  <c r="J133"/>
  <c i="5" r="BK172"/>
  <c r="BK129"/>
  <c r="BK144"/>
  <c r="BK201"/>
  <c r="J108"/>
  <c i="6" r="BK267"/>
  <c r="BK168"/>
  <c r="J283"/>
  <c r="J221"/>
  <c r="BK119"/>
  <c r="BK272"/>
  <c r="J211"/>
  <c r="J137"/>
  <c i="2" r="BK351"/>
  <c r="J317"/>
  <c r="J204"/>
  <c r="BK127"/>
  <c r="BK111"/>
  <c r="J461"/>
  <c r="BK300"/>
  <c r="BK204"/>
  <c i="3" r="BK270"/>
  <c r="BK143"/>
  <c r="BK241"/>
  <c r="J121"/>
  <c r="J140"/>
  <c r="J223"/>
  <c r="BK167"/>
  <c i="4" r="BK133"/>
  <c r="BK113"/>
  <c r="BK106"/>
  <c i="5" r="J191"/>
  <c r="BK191"/>
  <c r="J98"/>
  <c r="BK125"/>
  <c r="J156"/>
  <c i="6" r="BK247"/>
  <c r="J173"/>
  <c r="BK93"/>
  <c r="BK249"/>
  <c r="J145"/>
  <c r="J298"/>
  <c r="BK216"/>
  <c r="BK283"/>
  <c r="BK218"/>
  <c r="BK163"/>
  <c i="2" r="J394"/>
  <c r="BK330"/>
  <c r="J300"/>
  <c r="BK188"/>
  <c r="BK386"/>
  <c i="1" r="AS54"/>
  <c i="2" r="BK139"/>
  <c i="3" r="J204"/>
  <c r="BK118"/>
  <c r="BK229"/>
  <c r="J110"/>
  <c r="BK211"/>
  <c r="BK280"/>
  <c r="BK244"/>
  <c r="J164"/>
  <c i="4" r="J187"/>
  <c r="BK159"/>
  <c r="BK131"/>
  <c r="J152"/>
  <c r="J93"/>
  <c i="5" r="J91"/>
  <c r="BK101"/>
  <c r="BK146"/>
  <c r="J101"/>
  <c i="6" r="J234"/>
  <c r="J147"/>
  <c r="BK213"/>
  <c r="J119"/>
  <c r="J275"/>
  <c r="J198"/>
  <c r="J105"/>
  <c r="BK255"/>
  <c r="BK201"/>
  <c r="J125"/>
  <c i="2" r="J351"/>
  <c r="J314"/>
  <c r="J159"/>
  <c r="BK115"/>
  <c r="J101"/>
  <c r="J434"/>
  <c r="BK260"/>
  <c r="J149"/>
  <c i="3" r="BK208"/>
  <c r="J115"/>
  <c r="J244"/>
  <c r="J152"/>
  <c r="J220"/>
  <c r="BK131"/>
  <c r="J229"/>
  <c r="BK169"/>
  <c i="4" r="J163"/>
  <c r="J168"/>
  <c r="BK149"/>
  <c i="5" r="BK170"/>
  <c r="BK164"/>
  <c r="J166"/>
  <c r="J188"/>
  <c i="6" r="BK277"/>
  <c r="BK206"/>
  <c r="BK102"/>
  <c r="BK275"/>
  <c r="BK208"/>
  <c r="J122"/>
  <c r="BK224"/>
  <c r="J96"/>
  <c r="BK244"/>
  <c r="J168"/>
  <c i="2" r="BK409"/>
  <c r="BK355"/>
  <c r="BK325"/>
  <c r="J245"/>
  <c r="BK157"/>
  <c r="BK119"/>
  <c r="J478"/>
  <c r="J431"/>
  <c r="J274"/>
  <c r="J157"/>
  <c i="3" r="J241"/>
  <c r="BK121"/>
  <c r="BK235"/>
  <c r="J124"/>
  <c r="J232"/>
  <c r="J118"/>
  <c r="J226"/>
  <c r="J161"/>
  <c i="4" r="BK155"/>
  <c r="BK110"/>
  <c r="BK117"/>
  <c r="J106"/>
  <c i="5" r="J105"/>
  <c r="J94"/>
  <c r="J129"/>
  <c r="J164"/>
  <c i="6" r="BK317"/>
  <c r="J244"/>
  <c r="J131"/>
  <c r="BK320"/>
  <c r="J224"/>
  <c r="J142"/>
  <c r="BK269"/>
  <c r="BK189"/>
  <c r="BK90"/>
  <c r="BK242"/>
  <c r="J155"/>
  <c r="BK96"/>
  <c i="2" r="BK394"/>
  <c r="BK338"/>
  <c r="J304"/>
  <c r="BK172"/>
  <c r="J111"/>
  <c r="BK478"/>
  <c r="BK466"/>
  <c r="BK411"/>
  <c r="BK159"/>
  <c r="BK108"/>
  <c i="3" r="BK186"/>
  <c r="BK268"/>
  <c r="J169"/>
  <c r="J258"/>
  <c r="BK201"/>
  <c r="BK276"/>
  <c r="BK177"/>
  <c r="J95"/>
  <c i="4" r="BK139"/>
  <c r="BK152"/>
  <c r="J139"/>
  <c i="5" r="BK119"/>
  <c r="J119"/>
  <c r="J141"/>
  <c r="BK168"/>
  <c i="6" r="BK298"/>
  <c r="BK183"/>
  <c r="BK117"/>
  <c r="J325"/>
  <c r="BK221"/>
  <c r="J111"/>
  <c r="BK259"/>
  <c r="J196"/>
  <c r="J102"/>
  <c r="J247"/>
  <c r="J206"/>
  <c r="BK145"/>
  <c i="2" r="J409"/>
  <c r="J348"/>
  <c r="BK271"/>
  <c r="BK152"/>
  <c r="BK101"/>
  <c r="BK458"/>
  <c r="J307"/>
  <c r="BK223"/>
  <c r="J152"/>
  <c i="3" r="BK274"/>
  <c r="J155"/>
  <c r="BK238"/>
  <c r="BK140"/>
  <c r="BK223"/>
  <c r="BK103"/>
  <c r="BK204"/>
  <c r="J146"/>
  <c i="4" r="J117"/>
  <c r="J155"/>
  <c r="J142"/>
  <c i="5" r="BK174"/>
  <c r="BK188"/>
  <c r="BK185"/>
  <c r="J115"/>
  <c r="J125"/>
  <c i="6" r="BK252"/>
  <c r="BK158"/>
  <c r="BK262"/>
  <c r="BK147"/>
  <c r="J302"/>
  <c r="J213"/>
  <c r="BK304"/>
  <c r="BK238"/>
  <c r="J158"/>
  <c r="J93"/>
  <c i="2" r="BK401"/>
  <c r="BK342"/>
  <c r="J330"/>
  <c r="J223"/>
  <c r="J146"/>
  <c r="BK129"/>
  <c r="J470"/>
  <c r="J417"/>
  <c r="BK245"/>
  <c r="J119"/>
  <c i="3" r="J195"/>
  <c r="J134"/>
  <c r="BK232"/>
  <c r="J127"/>
  <c r="J238"/>
  <c r="BK107"/>
  <c r="BK250"/>
  <c r="BK180"/>
  <c r="BK110"/>
  <c i="4" r="J135"/>
  <c r="BK146"/>
  <c r="BK135"/>
  <c i="5" r="J185"/>
  <c r="J182"/>
  <c r="BK196"/>
  <c r="BK105"/>
  <c r="BK98"/>
  <c i="6" r="BK236"/>
  <c r="J128"/>
  <c r="BK302"/>
  <c r="J218"/>
  <c r="BK134"/>
  <c r="BK289"/>
  <c r="J208"/>
  <c r="BK131"/>
  <c r="BK264"/>
  <c r="J216"/>
  <c r="J160"/>
  <c i="2" l="1" r="T100"/>
  <c r="P126"/>
  <c r="BK142"/>
  <c r="J142"/>
  <c r="J63"/>
  <c r="T142"/>
  <c r="T156"/>
  <c r="P287"/>
  <c r="BK313"/>
  <c r="J313"/>
  <c r="J66"/>
  <c r="T313"/>
  <c r="P329"/>
  <c r="R329"/>
  <c r="P341"/>
  <c r="P359"/>
  <c r="T359"/>
  <c r="P393"/>
  <c i="3" r="P91"/>
  <c r="BK106"/>
  <c r="J106"/>
  <c r="J62"/>
  <c r="R106"/>
  <c r="P130"/>
  <c r="BK179"/>
  <c r="J179"/>
  <c r="J64"/>
  <c r="R179"/>
  <c r="P207"/>
  <c r="BK255"/>
  <c r="J255"/>
  <c r="J66"/>
  <c r="P255"/>
  <c i="4" r="P92"/>
  <c r="BK102"/>
  <c r="J102"/>
  <c r="J62"/>
  <c r="T102"/>
  <c r="BK145"/>
  <c r="J145"/>
  <c r="J64"/>
  <c r="R145"/>
  <c r="BK154"/>
  <c r="J154"/>
  <c r="J65"/>
  <c r="R154"/>
  <c i="5" r="BK90"/>
  <c r="BK89"/>
  <c r="T90"/>
  <c r="T89"/>
  <c r="P178"/>
  <c r="T178"/>
  <c r="P187"/>
  <c r="T187"/>
  <c i="6" r="BK89"/>
  <c r="J89"/>
  <c r="J61"/>
  <c r="BK279"/>
  <c r="J279"/>
  <c r="J62"/>
  <c i="2" r="BK100"/>
  <c r="BK126"/>
  <c r="J126"/>
  <c r="J62"/>
  <c r="R126"/>
  <c r="P142"/>
  <c r="R142"/>
  <c r="R156"/>
  <c r="T287"/>
  <c r="R313"/>
  <c r="T329"/>
  <c r="T341"/>
  <c r="BK393"/>
  <c r="J393"/>
  <c r="J73"/>
  <c r="R393"/>
  <c i="3" r="BK91"/>
  <c r="J91"/>
  <c r="J61"/>
  <c r="T91"/>
  <c r="BK130"/>
  <c r="J130"/>
  <c r="J63"/>
  <c r="R130"/>
  <c r="P179"/>
  <c r="T179"/>
  <c r="R207"/>
  <c r="T255"/>
  <c i="6" r="R89"/>
  <c r="R88"/>
  <c r="P279"/>
  <c i="2" r="R100"/>
  <c r="T126"/>
  <c i="6" r="P89"/>
  <c r="P88"/>
  <c r="R279"/>
  <c i="2" r="P100"/>
  <c r="BK156"/>
  <c r="J156"/>
  <c r="J64"/>
  <c r="P156"/>
  <c r="BK287"/>
  <c r="J287"/>
  <c r="J65"/>
  <c r="R287"/>
  <c r="P313"/>
  <c r="BK329"/>
  <c r="J329"/>
  <c r="J69"/>
  <c r="BK341"/>
  <c r="J341"/>
  <c r="J70"/>
  <c r="R341"/>
  <c r="BK359"/>
  <c r="J359"/>
  <c r="J72"/>
  <c r="R359"/>
  <c r="T393"/>
  <c i="3" r="R91"/>
  <c r="R87"/>
  <c r="P106"/>
  <c r="P87"/>
  <c r="P86"/>
  <c i="1" r="AU56"/>
  <c i="3" r="T106"/>
  <c r="T130"/>
  <c r="BK207"/>
  <c r="J207"/>
  <c r="J65"/>
  <c r="T207"/>
  <c r="R255"/>
  <c i="4" r="BK92"/>
  <c r="J92"/>
  <c r="J61"/>
  <c r="R92"/>
  <c r="T92"/>
  <c r="T91"/>
  <c r="P102"/>
  <c r="R102"/>
  <c r="P145"/>
  <c r="T145"/>
  <c r="P154"/>
  <c r="T154"/>
  <c i="5" r="P90"/>
  <c r="P89"/>
  <c r="R90"/>
  <c r="R89"/>
  <c r="BK178"/>
  <c r="J178"/>
  <c r="J63"/>
  <c r="R178"/>
  <c r="BK187"/>
  <c r="J187"/>
  <c r="J65"/>
  <c r="R187"/>
  <c i="6" r="T89"/>
  <c r="T88"/>
  <c r="T87"/>
  <c r="T279"/>
  <c r="BK316"/>
  <c r="J316"/>
  <c r="J66"/>
  <c r="P316"/>
  <c r="P315"/>
  <c r="R316"/>
  <c r="R315"/>
  <c r="T316"/>
  <c r="T315"/>
  <c i="2" r="BK354"/>
  <c r="J354"/>
  <c r="J71"/>
  <c r="BK465"/>
  <c r="J465"/>
  <c r="J75"/>
  <c r="BK473"/>
  <c r="J473"/>
  <c r="J77"/>
  <c i="3" r="BK87"/>
  <c r="J87"/>
  <c r="J60"/>
  <c i="4" r="BK186"/>
  <c r="J186"/>
  <c r="J70"/>
  <c i="5" r="BK200"/>
  <c r="J200"/>
  <c r="J68"/>
  <c i="2" r="BK324"/>
  <c r="J324"/>
  <c r="J67"/>
  <c r="BK469"/>
  <c r="J469"/>
  <c r="J76"/>
  <c r="BK477"/>
  <c r="J477"/>
  <c r="J78"/>
  <c i="4" r="BK162"/>
  <c r="J162"/>
  <c r="J67"/>
  <c r="BK167"/>
  <c r="J167"/>
  <c r="J69"/>
  <c i="5" r="BK184"/>
  <c r="J184"/>
  <c r="J64"/>
  <c r="BK195"/>
  <c r="J195"/>
  <c r="J67"/>
  <c i="6" r="BK311"/>
  <c r="J311"/>
  <c r="J64"/>
  <c r="BK324"/>
  <c r="J324"/>
  <c r="J67"/>
  <c i="5" r="J90"/>
  <c r="J61"/>
  <c i="6" r="BE90"/>
  <c r="BE114"/>
  <c r="BE117"/>
  <c r="BE122"/>
  <c r="BE134"/>
  <c r="BE170"/>
  <c r="BE180"/>
  <c r="BE189"/>
  <c r="BE203"/>
  <c r="BE211"/>
  <c r="BE213"/>
  <c r="BE221"/>
  <c r="BE249"/>
  <c r="BE259"/>
  <c r="BE275"/>
  <c r="BE277"/>
  <c r="BE286"/>
  <c r="BE300"/>
  <c r="BE317"/>
  <c i="5" r="J89"/>
  <c r="J60"/>
  <c i="6" r="J81"/>
  <c r="F84"/>
  <c r="BE93"/>
  <c r="BE102"/>
  <c r="BE119"/>
  <c r="BE125"/>
  <c r="BE137"/>
  <c r="BE140"/>
  <c r="BE142"/>
  <c r="BE147"/>
  <c r="BE155"/>
  <c r="BE165"/>
  <c r="BE173"/>
  <c r="BE178"/>
  <c r="BE232"/>
  <c r="BE236"/>
  <c r="BE242"/>
  <c r="BE244"/>
  <c r="BE247"/>
  <c r="BE264"/>
  <c r="BE283"/>
  <c r="BE304"/>
  <c r="E48"/>
  <c r="BE96"/>
  <c r="BE108"/>
  <c r="BE111"/>
  <c r="BE128"/>
  <c r="BE149"/>
  <c r="BE158"/>
  <c r="BE163"/>
  <c r="BE175"/>
  <c r="BE183"/>
  <c r="BE191"/>
  <c r="BE196"/>
  <c r="BE201"/>
  <c r="BE206"/>
  <c r="BE208"/>
  <c r="BE227"/>
  <c r="BE234"/>
  <c r="BE267"/>
  <c r="BE269"/>
  <c r="BE272"/>
  <c r="BE280"/>
  <c r="BE295"/>
  <c r="BE298"/>
  <c r="BE307"/>
  <c r="BE312"/>
  <c r="BE320"/>
  <c r="BE325"/>
  <c r="BE105"/>
  <c r="BE131"/>
  <c r="BE145"/>
  <c r="BE152"/>
  <c r="BE160"/>
  <c r="BE168"/>
  <c r="BE186"/>
  <c r="BE194"/>
  <c r="BE198"/>
  <c r="BE216"/>
  <c r="BE218"/>
  <c r="BE224"/>
  <c r="BE230"/>
  <c r="BE238"/>
  <c r="BE252"/>
  <c r="BE255"/>
  <c r="BE262"/>
  <c r="BE289"/>
  <c r="BE291"/>
  <c r="BE302"/>
  <c i="5" r="E78"/>
  <c r="J85"/>
  <c r="BE108"/>
  <c r="BE112"/>
  <c r="BE115"/>
  <c r="BE119"/>
  <c r="BE125"/>
  <c r="BE129"/>
  <c r="BE141"/>
  <c r="BE144"/>
  <c r="BE146"/>
  <c r="BE160"/>
  <c r="BE164"/>
  <c r="BE168"/>
  <c r="BE179"/>
  <c r="BE185"/>
  <c r="BE191"/>
  <c r="BE201"/>
  <c r="F55"/>
  <c r="J82"/>
  <c r="BE91"/>
  <c r="BE139"/>
  <c r="BE172"/>
  <c r="BE94"/>
  <c r="BE105"/>
  <c r="BE136"/>
  <c r="BE158"/>
  <c r="BE170"/>
  <c r="BE174"/>
  <c r="BE182"/>
  <c r="BE196"/>
  <c i="4" r="BK166"/>
  <c r="J166"/>
  <c r="J68"/>
  <c i="5" r="BE98"/>
  <c r="BE101"/>
  <c r="BE132"/>
  <c r="BE154"/>
  <c r="BE156"/>
  <c r="BE162"/>
  <c r="BE166"/>
  <c r="BE188"/>
  <c i="4" r="BE122"/>
  <c r="BE131"/>
  <c r="BE139"/>
  <c r="BE142"/>
  <c r="BE155"/>
  <c r="BE159"/>
  <c r="BE168"/>
  <c r="BE187"/>
  <c r="E48"/>
  <c r="J87"/>
  <c r="BE93"/>
  <c r="BE117"/>
  <c r="BE133"/>
  <c r="BE157"/>
  <c r="J52"/>
  <c r="F87"/>
  <c r="BE98"/>
  <c r="BE106"/>
  <c r="BE120"/>
  <c r="BE146"/>
  <c r="BE149"/>
  <c r="BE152"/>
  <c i="3" r="BK86"/>
  <c r="J86"/>
  <c r="J59"/>
  <c i="4" r="BE96"/>
  <c r="BE103"/>
  <c r="BE110"/>
  <c r="BE113"/>
  <c r="BE124"/>
  <c r="BE126"/>
  <c r="BE129"/>
  <c r="BE135"/>
  <c r="BE163"/>
  <c i="3" r="F55"/>
  <c r="J83"/>
  <c r="BE95"/>
  <c r="BE99"/>
  <c r="BE103"/>
  <c r="BE107"/>
  <c r="BE121"/>
  <c r="BE127"/>
  <c r="BE152"/>
  <c r="BE175"/>
  <c r="BE189"/>
  <c r="BE198"/>
  <c r="BE208"/>
  <c r="BE211"/>
  <c r="BE229"/>
  <c r="BE235"/>
  <c r="BE238"/>
  <c r="BE276"/>
  <c r="BE280"/>
  <c i="2" r="J100"/>
  <c r="J61"/>
  <c i="3" r="J52"/>
  <c r="BE134"/>
  <c r="BE137"/>
  <c r="BE140"/>
  <c r="BE146"/>
  <c r="BE155"/>
  <c r="BE169"/>
  <c r="BE180"/>
  <c r="BE183"/>
  <c r="BE186"/>
  <c r="BE192"/>
  <c r="BE201"/>
  <c r="BE204"/>
  <c r="BE214"/>
  <c r="BE226"/>
  <c r="BE241"/>
  <c r="BE262"/>
  <c r="BE264"/>
  <c r="BE268"/>
  <c r="BE270"/>
  <c r="BE272"/>
  <c r="E76"/>
  <c r="BE88"/>
  <c r="BE92"/>
  <c r="BE115"/>
  <c r="BE118"/>
  <c r="BE131"/>
  <c r="BE143"/>
  <c r="BE161"/>
  <c r="BE177"/>
  <c r="BE195"/>
  <c r="BE250"/>
  <c r="BE253"/>
  <c r="BE256"/>
  <c r="BE258"/>
  <c r="BE266"/>
  <c r="BE274"/>
  <c r="BE110"/>
  <c r="BE124"/>
  <c r="BE149"/>
  <c r="BE158"/>
  <c r="BE164"/>
  <c r="BE167"/>
  <c r="BE173"/>
  <c r="BE217"/>
  <c r="BE220"/>
  <c r="BE223"/>
  <c r="BE232"/>
  <c r="BE244"/>
  <c r="BE247"/>
  <c i="2" r="E48"/>
  <c r="J52"/>
  <c r="J55"/>
  <c r="BE136"/>
  <c r="BE143"/>
  <c r="BE146"/>
  <c r="BE152"/>
  <c r="BE157"/>
  <c r="BE172"/>
  <c r="BE191"/>
  <c r="BE223"/>
  <c r="BE245"/>
  <c r="BE248"/>
  <c r="BE251"/>
  <c r="BE271"/>
  <c r="BE280"/>
  <c r="BE300"/>
  <c r="BE411"/>
  <c r="BE417"/>
  <c r="BE422"/>
  <c r="BE425"/>
  <c r="BE428"/>
  <c r="BE431"/>
  <c r="BE434"/>
  <c r="BE458"/>
  <c r="BE461"/>
  <c r="BE466"/>
  <c r="BE470"/>
  <c r="BE474"/>
  <c r="BE478"/>
  <c r="F95"/>
  <c r="BE115"/>
  <c r="BE456"/>
  <c r="BE101"/>
  <c r="BE104"/>
  <c r="BE111"/>
  <c r="BE119"/>
  <c r="BE123"/>
  <c r="BE127"/>
  <c r="BE133"/>
  <c r="BE139"/>
  <c r="BE371"/>
  <c r="BE375"/>
  <c r="BE386"/>
  <c r="BE445"/>
  <c r="BE108"/>
  <c r="BE129"/>
  <c r="BE149"/>
  <c r="BE159"/>
  <c r="BE175"/>
  <c r="BE188"/>
  <c r="BE204"/>
  <c r="BE207"/>
  <c r="BE220"/>
  <c r="BE257"/>
  <c r="BE260"/>
  <c r="BE274"/>
  <c r="BE288"/>
  <c r="BE304"/>
  <c r="BE307"/>
  <c r="BE314"/>
  <c r="BE317"/>
  <c r="BE321"/>
  <c r="BE325"/>
  <c r="BE330"/>
  <c r="BE335"/>
  <c r="BE338"/>
  <c r="BE342"/>
  <c r="BE348"/>
  <c r="BE351"/>
  <c r="BE355"/>
  <c r="BE360"/>
  <c r="BE390"/>
  <c r="BE394"/>
  <c r="BE401"/>
  <c r="BE403"/>
  <c r="BE409"/>
  <c i="4" r="J34"/>
  <c i="1" r="AW57"/>
  <c i="5" r="F36"/>
  <c i="1" r="BC58"/>
  <c i="2" r="F37"/>
  <c i="1" r="BD55"/>
  <c i="2" r="F34"/>
  <c i="1" r="BA55"/>
  <c i="5" r="J34"/>
  <c i="1" r="AW58"/>
  <c i="6" r="F34"/>
  <c i="1" r="BA59"/>
  <c i="3" r="F35"/>
  <c i="1" r="BB56"/>
  <c i="4" r="F34"/>
  <c i="1" r="BA57"/>
  <c i="4" r="F35"/>
  <c i="1" r="BB57"/>
  <c i="2" r="F35"/>
  <c i="1" r="BB55"/>
  <c i="3" r="F37"/>
  <c i="1" r="BD56"/>
  <c i="2" r="F36"/>
  <c i="1" r="BC55"/>
  <c i="3" r="J34"/>
  <c i="1" r="AW56"/>
  <c i="6" r="F36"/>
  <c i="1" r="BC59"/>
  <c i="5" r="F37"/>
  <c i="1" r="BD58"/>
  <c i="3" r="F36"/>
  <c i="1" r="BC56"/>
  <c i="6" r="F35"/>
  <c i="1" r="BB59"/>
  <c i="2" r="J34"/>
  <c i="1" r="AW55"/>
  <c i="4" r="F37"/>
  <c i="1" r="BD57"/>
  <c i="4" r="F36"/>
  <c i="1" r="BC57"/>
  <c i="6" r="J34"/>
  <c i="1" r="AW59"/>
  <c i="5" r="F34"/>
  <c i="1" r="BA58"/>
  <c i="3" r="F34"/>
  <c i="1" r="BA56"/>
  <c i="5" r="F35"/>
  <c i="1" r="BB58"/>
  <c i="6" r="F37"/>
  <c i="1" r="BD59"/>
  <c i="3" l="1" r="R86"/>
  <c r="T87"/>
  <c r="T86"/>
  <c i="6" r="P87"/>
  <c i="1" r="AU59"/>
  <c i="4" r="P144"/>
  <c r="R91"/>
  <c i="6" r="R87"/>
  <c i="2" r="BK99"/>
  <c r="J99"/>
  <c r="J60"/>
  <c i="4" r="P91"/>
  <c r="P90"/>
  <c i="1" r="AU57"/>
  <c i="2" r="T328"/>
  <c r="T99"/>
  <c i="5" r="R177"/>
  <c r="R88"/>
  <c i="4" r="T144"/>
  <c r="T90"/>
  <c r="R144"/>
  <c i="2" r="R328"/>
  <c r="P328"/>
  <c r="P99"/>
  <c r="P98"/>
  <c i="1" r="AU55"/>
  <c i="2" r="R99"/>
  <c r="R98"/>
  <c i="5" r="T177"/>
  <c r="T88"/>
  <c r="P177"/>
  <c r="P88"/>
  <c i="1" r="AU58"/>
  <c i="4" r="BK91"/>
  <c r="J91"/>
  <c r="J60"/>
  <c r="BK161"/>
  <c r="J161"/>
  <c r="J66"/>
  <c i="5" r="BK177"/>
  <c r="J177"/>
  <c r="J62"/>
  <c r="BK194"/>
  <c r="J194"/>
  <c r="J66"/>
  <c i="6" r="BK88"/>
  <c r="J88"/>
  <c r="J60"/>
  <c i="2" r="BK328"/>
  <c r="J328"/>
  <c r="J68"/>
  <c r="BK464"/>
  <c r="J464"/>
  <c r="J74"/>
  <c i="4" r="BK144"/>
  <c r="J144"/>
  <c r="J63"/>
  <c i="6" r="BK310"/>
  <c r="J310"/>
  <c r="J63"/>
  <c r="BK315"/>
  <c r="J315"/>
  <c r="J65"/>
  <c i="4" r="BK90"/>
  <c r="J90"/>
  <c r="J59"/>
  <c i="3" r="J33"/>
  <c i="1" r="AV56"/>
  <c r="AT56"/>
  <c r="BB54"/>
  <c r="W31"/>
  <c r="BD54"/>
  <c r="W33"/>
  <c i="2" r="J33"/>
  <c i="1" r="AV55"/>
  <c r="AT55"/>
  <c i="3" r="J30"/>
  <c i="1" r="AG56"/>
  <c i="4" r="J33"/>
  <c i="1" r="AV57"/>
  <c r="AT57"/>
  <c i="5" r="J33"/>
  <c i="1" r="AV58"/>
  <c r="AT58"/>
  <c i="5" r="F33"/>
  <c i="1" r="AZ58"/>
  <c i="3" r="F33"/>
  <c i="1" r="AZ56"/>
  <c r="BA54"/>
  <c r="W30"/>
  <c i="2" r="F33"/>
  <c i="1" r="AZ55"/>
  <c i="6" r="F33"/>
  <c i="1" r="AZ59"/>
  <c i="6" r="J33"/>
  <c i="1" r="AV59"/>
  <c r="AT59"/>
  <c r="BC54"/>
  <c r="W32"/>
  <c i="4" r="F33"/>
  <c i="1" r="AZ57"/>
  <c i="4" l="1" r="R90"/>
  <c i="2" r="T98"/>
  <c i="6" r="BK87"/>
  <c r="J87"/>
  <c i="2" r="BK98"/>
  <c r="J98"/>
  <c r="J59"/>
  <c i="5" r="BK88"/>
  <c r="J88"/>
  <c i="1" r="AN56"/>
  <c i="3" r="J39"/>
  <c i="1" r="AX54"/>
  <c r="AW54"/>
  <c r="AK30"/>
  <c i="6" r="J30"/>
  <c i="1" r="AG59"/>
  <c i="5" r="J30"/>
  <c i="1" r="AG58"/>
  <c i="4" r="J30"/>
  <c i="1" r="AG57"/>
  <c r="AN57"/>
  <c r="AU54"/>
  <c r="AZ54"/>
  <c r="AV54"/>
  <c r="AK29"/>
  <c r="AY54"/>
  <c i="6" l="1" r="J39"/>
  <c i="5" r="J39"/>
  <c i="6" r="J59"/>
  <c i="5" r="J59"/>
  <c i="4" r="J39"/>
  <c i="1" r="AN59"/>
  <c r="AN58"/>
  <c r="W29"/>
  <c i="2" r="J30"/>
  <c i="1" r="AG55"/>
  <c r="AN55"/>
  <c r="AT54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<sst xmlns="http://schemas.openxmlformats.org/spreadsheetml/2006/main">
  <si>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</si>
  <si>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</si>
  <si>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</si>
  <si>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</si>
  <si>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</si>
  <si>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{d124fe5b-e7d4-4152-bde9-6b80e7f6b2dc}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</si>
  <si>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</si>
  <si>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</si>
  <si>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</si>
  <si>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</si>
  <si>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</si>
  <si>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</si>
  <si>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</si>
  <si>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</si>
  <si>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</si>
  <si>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</si>
  <si>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</si>
  <si>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DRAKISA202409 - Dětský domov Tachov</t>
  </si>
  <si>
    <t>KSO:</t>
  </si>
  <si>
    <t/>
  </si>
  <si>
    <t>CC-CZ:</t>
  </si>
  <si>
    <t>Místo:</t>
  </si>
  <si>
    <t>Petra Jilemnického 576, 347 01 Tachov</t>
  </si>
  <si>
    <t>Datum:</t>
  </si>
  <si>
    <t>19. 12. 2024</t>
  </si>
  <si>
    <t>Zadavatel:</t>
  </si>
  <si>
    <t>IČ:</t>
  </si>
  <si>
    <t>70890366</t>
  </si>
  <si>
    <t>Plzeňský kraj, Škroupova 1760/18, 301 00 Plzeň</t>
  </si>
  <si>
    <t>DIČ:</t>
  </si>
  <si>
    <t>CZ70890366</t>
  </si>
  <si>
    <t>Účastník:</t>
  </si>
  <si>
    <t>Vyplň údaj</t>
  </si>
  <si>
    <t>Projektant:</t>
  </si>
  <si>
    <t>22802258</t>
  </si>
  <si>
    <t>Drakisa s.r.o.</t>
  </si>
  <si>
    <t>CZ22802258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</si>
  <si>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</si>
  <si>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</si>
  <si>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</si>
  <si>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</si>
  <si>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</si>
  <si>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</si>
  <si>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</si>
  <si>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</si>
  <si>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</si>
  <si>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</si>
  <si>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</si>
  <si>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</si>
  <si>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</si>
  <si>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</si>
  <si>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</si>
  <si>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</si>
  <si>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</si>
  <si>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</si>
  <si>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</si>
  <si>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</si>
  <si>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</si>
  <si>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</si>
  <si>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</si>
  <si>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</si>
  <si>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</si>
  <si>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</si>
  <si>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</si>
  <si>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</si>
  <si>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</si>
  <si>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</si>
  <si>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</si>
  <si>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</si>
  <si>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</si>
  <si>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</si>
  <si>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</si>
  <si>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</si>
  <si>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</si>
  <si>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</si>
  <si>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</si>
  <si>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</si>
  <si>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</si>
  <si>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{00000000-0000-0000-0000-000000000000}</t>
  </si>
  <si>
    <t>/</t>
  </si>
  <si>
    <t>D.1.1</t>
  </si>
  <si>
    <t>Stavební část</t>
  </si>
  <si>
    <t>STA</t>
  </si>
  <si>
    <t>1</t>
  </si>
  <si>
    <t>{281f1cfa-d238-4c9b-b311-bbc847981c2f}</t>
  </si>
  <si>
    <t>2</t>
  </si>
  <si>
    <t>D.1.4.1</t>
  </si>
  <si>
    <t>Strojovna tepla a ch...</t>
  </si>
  <si>
    <t>{12c7b17f-b59f-40c0-a92a-6c25197166e4}</t>
  </si>
  <si>
    <t>D.1.4.2</t>
  </si>
  <si>
    <t>Primární okruh tepel...</t>
  </si>
  <si>
    <t>{a068705f-ae0b-4540-8592-68102f2f4961}</t>
  </si>
  <si>
    <t>D.1.4.3</t>
  </si>
  <si>
    <t>Elektroinstalace</t>
  </si>
  <si>
    <t>{115fd096-c43f-4f06-81e0-75c5d8334850}</t>
  </si>
  <si>
    <t>D.2</t>
  </si>
  <si>
    <t>Fotovoltaická elektrárna</t>
  </si>
  <si>
    <t>{3b3a6c71-8a19-48a0-88e3-372bf2a055bd}</t>
  </si>
  <si>
    <t>KRYCÍ LIST SOUPISU PRACÍ</t>
  </si>
  <si>
    <t>Objekt:</t>
  </si>
  <si>
    <t>D.1.1 -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</si>
  <si>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</si>
  <si>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</si>
  <si>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</si>
  <si>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</si>
  <si>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</si>
  <si>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</si>
  <si>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</si>
  <si>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</si>
  <si>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</si>
  <si>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</si>
  <si>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</si>
  <si>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</si>
  <si>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</si>
  <si>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</si>
  <si>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</si>
  <si>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741 - Elektroinstalace - silnoproud</t>
  </si>
  <si>
    <t xml:space="preserve">    764 - Konstrukce klempířské</t>
  </si>
  <si>
    <t xml:space="preserve">    766 - Konstrukce truhlářské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</si>
  <si>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</si>
  <si>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</si>
  <si>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</si>
  <si>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</si>
  <si>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</si>
  <si>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</si>
  <si>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</si>
  <si>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</si>
  <si>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</si>
  <si>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</si>
  <si>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</si>
  <si>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</si>
  <si>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</si>
  <si>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</si>
  <si>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</si>
  <si>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</si>
  <si>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</si>
  <si>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</si>
  <si>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</si>
  <si>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</si>
  <si>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</si>
  <si>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</si>
  <si>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</si>
  <si>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</si>
  <si>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</si>
  <si>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</si>
  <si>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01</t>
  </si>
  <si>
    <t>4</t>
  </si>
  <si>
    <t>1774955119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</si>
  <si>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</si>
  <si>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</si>
  <si>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</si>
  <si>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https://podminky.urs.cz/item/CS_URS_2025_01/113106123</t>
  </si>
  <si>
    <t>132112131</t>
  </si>
  <si>
    <t>Hloubení nezapažených rýh šířky do 800 mm v soudržných horninách třídy těžitelnosti I skupiny 1 a 2 ručně</t>
  </si>
  <si>
    <t>m3</t>
  </si>
  <si>
    <t>807705674</t>
  </si>
  <si>
    <t>Hloubení nezapažených rýh šířky do 800 mm ručně s urovnáním dna do předepsaného profilu a spádu v hornině třídy těžitelnosti I skupiny 1 a 2 soudržných</t>
  </si>
  <si>
    <t>https://podminky.urs.cz/item/CS_URS_2025_01/132112131</t>
  </si>
  <si>
    <t>VV</t>
  </si>
  <si>
    <t>(14,4+7,5+14,5+7,6) *0,7</t>
  </si>
  <si>
    <t>3</t>
  </si>
  <si>
    <t>162751117</t>
  </si>
  <si>
    <t>Vodorovné přemístění přes 9 000 do 10000 m výkopku/sypaniny z horniny třídy těžitelnosti I skupiny 1 až 3</t>
  </si>
  <si>
    <t>843472850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</si>
  <si>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</si>
  <si>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</si>
  <si>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162751119</t>
  </si>
  <si>
    <t>Příplatek k vodorovnému přemístění výkopku/sypaniny z horniny třídy těžitelnosti I skupiny 1 až 3 ZKD 1000 m přes 10000 m</t>
  </si>
  <si>
    <t>128321501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</si>
  <si>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</si>
  <si>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</si>
  <si>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30,8*10</t>
  </si>
  <si>
    <t>5</t>
  </si>
  <si>
    <t>171201231</t>
  </si>
  <si>
    <t>Poplatek za uložení zeminy a kamení na recyklační skládce (skládkovné) kód odpadu 17 05 04</t>
  </si>
  <si>
    <t>t</t>
  </si>
  <si>
    <t>-1515810481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</si>
  <si>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</si>
  <si>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</si>
  <si>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30,8*1,8</t>
  </si>
  <si>
    <t>6</t>
  </si>
  <si>
    <t>175111101</t>
  </si>
  <si>
    <t>Obsypání potrubí ručně sypaninou bez prohození, uloženou do 3 m</t>
  </si>
  <si>
    <t>-1604144794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</si>
  <si>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</si>
  <si>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https://podminky.urs.cz/item/CS_URS_2025_01/175111101</t>
  </si>
  <si>
    <t>95*0,55*0,4-30*0,2</t>
  </si>
  <si>
    <t>7</t>
  </si>
  <si>
    <t>M</t>
  </si>
  <si>
    <t>58333674</t>
  </si>
  <si>
    <t>kamenivo těžené hrubé frakce 16/32</t>
  </si>
  <si>
    <t>8</t>
  </si>
  <si>
    <t>564831652</t>
  </si>
  <si>
    <t>14,9*2 "Přepočtené koeficientem množství</t>
  </si>
  <si>
    <t>Zakládání</t>
  </si>
  <si>
    <t>2.R</t>
  </si>
  <si>
    <t>Zaústění trativodů do dešťové kanalizace</t>
  </si>
  <si>
    <t>soubor</t>
  </si>
  <si>
    <t>1024075438</t>
  </si>
  <si>
    <t>9</t>
  </si>
  <si>
    <t>212572121</t>
  </si>
  <si>
    <t>Lože pro trativody z kameniva drobného těženého</t>
  </si>
  <si>
    <t>1449571259</t>
  </si>
  <si>
    <t>https://podminky.urs.cz/item/CS_URS_2025_01/212572121</t>
  </si>
  <si>
    <t>95*0,1*0,55</t>
  </si>
  <si>
    <t>10</t>
  </si>
  <si>
    <t>212755214</t>
  </si>
  <si>
    <t>Trativody z drenážních trubek plastových flexibilních DN 100 mm bez lože a obsypu</t>
  </si>
  <si>
    <t>m</t>
  </si>
  <si>
    <t>-308945949</t>
  </si>
  <si>
    <t>Trativody bez lože a obsypu z drenážních trubek plastových flexibilních DN 100 mm</t>
  </si>
  <si>
    <t>https://podminky.urs.cz/item/CS_URS_2025_01/212755214</t>
  </si>
  <si>
    <t>11</t>
  </si>
  <si>
    <t>213141131</t>
  </si>
  <si>
    <t>Zřízení vrstvy z geotextilie ve sklonu přes 1:2 do 1:1 š do 3 m</t>
  </si>
  <si>
    <t>820491733</t>
  </si>
  <si>
    <t>Zřízení vrstvy z geotextilie filtrační, separační, odvodňovací, ochranné, výztužné nebo protierozní ve sklonu přes 1:2 do 1:1, šířky do 3 m</t>
  </si>
  <si>
    <t>https://podminky.urs.cz/item/CS_URS_2025_01/213141131</t>
  </si>
  <si>
    <t>69311081</t>
  </si>
  <si>
    <t>geotextilie netkaná separační, ochranná, filtrační, drenážní PES 300g/m2</t>
  </si>
  <si>
    <t>1924908287</t>
  </si>
  <si>
    <t>95*1,1845 "Přepočtené koeficientem množství</t>
  </si>
  <si>
    <t>Komunikace pozemní</t>
  </si>
  <si>
    <t>13</t>
  </si>
  <si>
    <t>561121112</t>
  </si>
  <si>
    <t>Zřízení podkladu nebo ochranné vrstvy vozovky z mechanicky zpevněné zeminy MZ tl 200 mm</t>
  </si>
  <si>
    <t>1451056660</t>
  </si>
  <si>
    <t>Zřízení podkladu nebo ochranné vrstvy vozovky z mechanicky zpevněné zeminy MZ bez přidání pojiva nebo vylepšovacího materiálu, s rozprostřením, vlhčením, promísením a zhutněním, tloušťka po zhutnění 200 mm</t>
  </si>
  <si>
    <t>https://podminky.urs.cz/item/CS_URS_2025_01/561121112</t>
  </si>
  <si>
    <t>14</t>
  </si>
  <si>
    <t>58333651</t>
  </si>
  <si>
    <t>kamenivo těžené hrubé frakce 8/16</t>
  </si>
  <si>
    <t>-1077073611</t>
  </si>
  <si>
    <t>30*0,36 "Přepočtené koeficientem množství</t>
  </si>
  <si>
    <t>15</t>
  </si>
  <si>
    <t>596211110</t>
  </si>
  <si>
    <t>Kladení zámkové dlažby komunikací pro pěší ručně tl 60 mm skupiny A pl do 50 m2</t>
  </si>
  <si>
    <t>-862299286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</si>
  <si>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</si>
  <si>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</si>
  <si>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16</t>
  </si>
  <si>
    <t>59245015</t>
  </si>
  <si>
    <t>dlažba zámková betonová tvaru I 200x165mm tl 60mm přírodní</t>
  </si>
  <si>
    <t>62049223</t>
  </si>
  <si>
    <t>30 "znovupoužití poloviny původní dlažby</t>
  </si>
  <si>
    <t>30*0,515 "Přepočtené koeficientem množství</t>
  </si>
  <si>
    <t>Úpravy povrchů, podlahy a osazování výplní</t>
  </si>
  <si>
    <t>17</t>
  </si>
  <si>
    <t>612325403.R</t>
  </si>
  <si>
    <t>Oprava/sanace omítky vnitřních ploch hrubé, tl. do 20 mm stěn</t>
  </si>
  <si>
    <t>452234856</t>
  </si>
  <si>
    <t>18</t>
  </si>
  <si>
    <t>622143004</t>
  </si>
  <si>
    <t>Montáž omítkových samolepících začišťovacích profilů pro spojení s okenním rámem</t>
  </si>
  <si>
    <t>-81305583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</si>
  <si>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</si>
  <si>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https://podminky.urs.cz/item/CS_URS_2025_01/622143004</t>
  </si>
  <si>
    <t>2*(1,0+2*1,8)</t>
  </si>
  <si>
    <t>38*(1,2+2*1,8)</t>
  </si>
  <si>
    <t>5*(1,2+2*1,5)</t>
  </si>
  <si>
    <t>3*(0,6+2*0,9)</t>
  </si>
  <si>
    <t>2*(0,6+2*0,6)</t>
  </si>
  <si>
    <t>1,2+2*0,96</t>
  </si>
  <si>
    <t>1,2+2*1,2</t>
  </si>
  <si>
    <t>0,9+2*1,97</t>
  </si>
  <si>
    <t>0,9+2*2,3</t>
  </si>
  <si>
    <t>Součet</t>
  </si>
  <si>
    <t>19</t>
  </si>
  <si>
    <t>59051476</t>
  </si>
  <si>
    <t>profil napojovací okenní PVC s výztužnou tkaninou 9mm</t>
  </si>
  <si>
    <t>2102082472</t>
  </si>
  <si>
    <t>240,46*1,05 "Přepočtené koeficientem množství</t>
  </si>
  <si>
    <t>20</t>
  </si>
  <si>
    <t>622211031</t>
  </si>
  <si>
    <t>Montáž kontaktního zateplení vnějších stěn lepením a mechanickým kotvením polystyrénových desek do betonu a zdiva tl přes 120 do 160 mm</t>
  </si>
  <si>
    <t>-106023588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</si>
  <si>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</si>
  <si>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https://podminky.urs.cz/item/CS_URS_2025_01/622211031</t>
  </si>
  <si>
    <t>XPS</t>
  </si>
  <si>
    <t>sever</t>
  </si>
  <si>
    <t>29,00</t>
  </si>
  <si>
    <t>západ</t>
  </si>
  <si>
    <t>10,01</t>
  </si>
  <si>
    <t>jih</t>
  </si>
  <si>
    <t>21,64</t>
  </si>
  <si>
    <t>východ</t>
  </si>
  <si>
    <t>11,06</t>
  </si>
  <si>
    <t>28376426</t>
  </si>
  <si>
    <t>deska XPS hrana polodrážková a hladký povrch 300kPA λ=0,035 tl 150mm</t>
  </si>
  <si>
    <t>-1884621596</t>
  </si>
  <si>
    <t>71,71*1,05 "Přepočtené koeficientem množství</t>
  </si>
  <si>
    <t>22</t>
  </si>
  <si>
    <t>1891448052</t>
  </si>
  <si>
    <t>EPS</t>
  </si>
  <si>
    <t>209,28</t>
  </si>
  <si>
    <t>139,17</t>
  </si>
  <si>
    <t>215,44</t>
  </si>
  <si>
    <t>128,96</t>
  </si>
  <si>
    <t>23</t>
  </si>
  <si>
    <t>28375807</t>
  </si>
  <si>
    <t>deska EPS grafitová fasádní λ=0,030-0,031 tl 150mm</t>
  </si>
  <si>
    <t>-1184254614</t>
  </si>
  <si>
    <t>692,85*1,05 "Přepočtené koeficientem množství</t>
  </si>
  <si>
    <t>24</t>
  </si>
  <si>
    <t>622212001</t>
  </si>
  <si>
    <t>Montáž kontaktního zateplení vnějšího ostění, nadpraží nebo parapetu hl. špalety do 200 mm lepením desek z polystyrenu tl do 40 mm</t>
  </si>
  <si>
    <t>747385965</t>
  </si>
  <si>
    <t>Montáž kontaktního zateplení vnějšího ostění, nadpraží nebo parapetu lepením z polystyrenových desek (dodávka ve specifikaci) hloubky špalet do 200 mm, tloušťky desek do 40 mm</t>
  </si>
  <si>
    <t>https://podminky.urs.cz/item/CS_URS_2025_01/622212001</t>
  </si>
  <si>
    <t>25</t>
  </si>
  <si>
    <t>28375932</t>
  </si>
  <si>
    <t>deska EPS 70 fasádní λ=0,039 tl 40mm</t>
  </si>
  <si>
    <t>-1940582188</t>
  </si>
  <si>
    <t>240,46*0,2 "Přepočtené koeficientem množství</t>
  </si>
  <si>
    <t>26</t>
  </si>
  <si>
    <t>622251101</t>
  </si>
  <si>
    <t>Příplatek k cenám kontaktního zateplení vnějších stěn za zápustnou montáž a použití tepelněizolačních zátek z polystyrenu</t>
  </si>
  <si>
    <t>1023473904</t>
  </si>
  <si>
    <t>Montáž kontaktního zateplení lepením a mechanickým kotvením Příplatek k cenám za zápustnou montáž kotev s použitím tepelněizolačních zátek na vnější stěny z polystyrenu</t>
  </si>
  <si>
    <t>https://podminky.urs.cz/item/CS_URS_2025_01/622251101</t>
  </si>
  <si>
    <t>27</t>
  </si>
  <si>
    <t>622252001</t>
  </si>
  <si>
    <t>Montáž profilů kontaktního zateplení připevněných mechanicky</t>
  </si>
  <si>
    <t>-2085407969</t>
  </si>
  <si>
    <t>Montáž profilů kontaktního zateplení zakládacích soklových připevněných hmoždinkami</t>
  </si>
  <si>
    <t>https://podminky.urs.cz/item/CS_URS_2025_01/622252001</t>
  </si>
  <si>
    <t>28</t>
  </si>
  <si>
    <t>59051668</t>
  </si>
  <si>
    <t>profil zakládací Al tl 0,7mm pro ETICS pro izolant tl 150mm</t>
  </si>
  <si>
    <t>1965306281</t>
  </si>
  <si>
    <t>87,3*1,05 "Přepočtené koeficientem množství</t>
  </si>
  <si>
    <t>29</t>
  </si>
  <si>
    <t>622252002</t>
  </si>
  <si>
    <t>Montáž profilů kontaktního zateplení lepených</t>
  </si>
  <si>
    <t>-1646002778</t>
  </si>
  <si>
    <t>Montáž profilů kontaktního zateplení ostatních stěnových, dilatačních apod. lepených do tmelu</t>
  </si>
  <si>
    <t>https://podminky.urs.cz/item/CS_URS_2025_01/622252002</t>
  </si>
  <si>
    <t>4*10,6+3*8,7+3*8,8+7*8,9+7*8,4+4*10,9+2*9,7+2*7,7+2*9,5+2*9,0+2*12,2+4*6,8</t>
  </si>
  <si>
    <t>"Rohové profily oken a dveří jsou součástí zateplení ostění</t>
  </si>
  <si>
    <t>30</t>
  </si>
  <si>
    <t>63127464</t>
  </si>
  <si>
    <t>profil rohový Al s výztužnou tkaninou š 100/100mm</t>
  </si>
  <si>
    <t>1380349794</t>
  </si>
  <si>
    <t>383*1,05 "Přepočtené koeficientem množství</t>
  </si>
  <si>
    <t>31</t>
  </si>
  <si>
    <t>-1327061511</t>
  </si>
  <si>
    <t>2*1,0</t>
  </si>
  <si>
    <t>38*1,2</t>
  </si>
  <si>
    <t>5*1,2</t>
  </si>
  <si>
    <t>3*0,6</t>
  </si>
  <si>
    <t>2*0,6</t>
  </si>
  <si>
    <t>1,2</t>
  </si>
  <si>
    <t>32</t>
  </si>
  <si>
    <t>28341022</t>
  </si>
  <si>
    <t>profil napojovací parapetní PVC s výztužnou tkaninou</t>
  </si>
  <si>
    <t>-1224412603</t>
  </si>
  <si>
    <t>59*1,05 "Přepočtené koeficientem množství</t>
  </si>
  <si>
    <t>33</t>
  </si>
  <si>
    <t>622325112</t>
  </si>
  <si>
    <t>Oprava vnější vápenné hladké omítky členitosti 1 stěn v rozsahu přes 10 do 30 %</t>
  </si>
  <si>
    <t>788654158</t>
  </si>
  <si>
    <t>Oprava vápenné omítky vnějších ploch stupně členitosti 1 hladké stěn, v rozsahu opravované plochy přes 10 do 30%</t>
  </si>
  <si>
    <t>https://podminky.urs.cz/item/CS_URS_2025_01/622325112</t>
  </si>
  <si>
    <t>692,85 "EPS</t>
  </si>
  <si>
    <t>71,71 "XPS</t>
  </si>
  <si>
    <t>34</t>
  </si>
  <si>
    <t>622531032</t>
  </si>
  <si>
    <t>Tenkovrstvá silikonová zatíraná omítka zrnitost 3,0 mm vnějších stěn</t>
  </si>
  <si>
    <t>356630649</t>
  </si>
  <si>
    <t>Omítka tenkovrstvá silikonová vnějších ploch probarvená bez penetrace zatíraná (škrábaná), zrnitost 3,0 mm stěn</t>
  </si>
  <si>
    <t>https://podminky.urs.cz/item/CS_URS_2025_01/622531032</t>
  </si>
  <si>
    <t>692,85+240,46*0,2 "EPS</t>
  </si>
  <si>
    <t xml:space="preserve">-(14,4+7,5+14,5+7,6)  "XPS pod úrovní terénu</t>
  </si>
  <si>
    <t>Ostatní konstrukce a práce, bourání</t>
  </si>
  <si>
    <t>35</t>
  </si>
  <si>
    <t>941311111</t>
  </si>
  <si>
    <t>Montáž lešení řadového modulového lehkého zatížení do 200 kg/m2 š od 0,6 do 0,9 m v do 10 m</t>
  </si>
  <si>
    <t>-569443309</t>
  </si>
  <si>
    <t>Lešení řadové modulové lehké pracovní s podlahami s provozním zatížením tř. 3 do 200 kg/m2 šířky tř. SW06 od 0,6 do 0,9 m výšky do 10 m montáž</t>
  </si>
  <si>
    <t>https://podminky.urs.cz/item/CS_URS_2025_01/941311111</t>
  </si>
  <si>
    <t>314</t>
  </si>
  <si>
    <t>175</t>
  </si>
  <si>
    <t>310</t>
  </si>
  <si>
    <t>177</t>
  </si>
  <si>
    <t>36</t>
  </si>
  <si>
    <t>941311211</t>
  </si>
  <si>
    <t>Příplatek k lešení řadovému modulovému lehkému do 200 kg/m2 š od 0,6 do 0,9 m v do 10 m za každý den použití</t>
  </si>
  <si>
    <t>1049542778</t>
  </si>
  <si>
    <t>Lešení řadové modulové lehké pracovní s podlahami s provozním zatížením tř. 3 do 200 kg/m2 šířky tř. SW06 od 0,6 do 0,9 m výšky do 10 m příplatek k ceně za každý den použití</t>
  </si>
  <si>
    <t>https://podminky.urs.cz/item/CS_URS_2025_01/941311211</t>
  </si>
  <si>
    <t>976*60</t>
  </si>
  <si>
    <t>37</t>
  </si>
  <si>
    <t>941311811</t>
  </si>
  <si>
    <t>Demontáž lešení řadového modulového lehkého zatížení do 200 kg/m2 š od 0,6 do 0,9 m v do 10 m</t>
  </si>
  <si>
    <t>1706842056</t>
  </si>
  <si>
    <t>Lešení řadové modulové lehké pracovní s podlahami s provozním zatížením tř. 3 do 200 kg/m2 šířky tř. SW06 od 0,6 do 0,9 m výšky do 10 m demontáž</t>
  </si>
  <si>
    <t>https://podminky.urs.cz/item/CS_URS_2025_01/941311811</t>
  </si>
  <si>
    <t>38</t>
  </si>
  <si>
    <t>978015341</t>
  </si>
  <si>
    <t>Otlučení (osekání) vnější vápenné nebo vápenocementové omítky stupně členitosti 1 a 2 v rozsahu přes 20 do 30 %</t>
  </si>
  <si>
    <t>1468746361</t>
  </si>
  <si>
    <t>Otlučení vápenných nebo vápenocementových omítek vnějších ploch s vyškrabáním spar a s očištěním zdiva stupně členitosti 1 a 2, v rozsahu přes 10 do 30 %</t>
  </si>
  <si>
    <t>https://podminky.urs.cz/item/CS_URS_2025_01/978015341</t>
  </si>
  <si>
    <t>997</t>
  </si>
  <si>
    <t>Přesun sutě</t>
  </si>
  <si>
    <t>39</t>
  </si>
  <si>
    <t>997013501</t>
  </si>
  <si>
    <t>Odvoz suti a vybouraných hmot na skládku nebo meziskládku do 1 km se složením</t>
  </si>
  <si>
    <t>-2005533684</t>
  </si>
  <si>
    <t>Odvoz suti a vybouraných hmot na skládku nebo meziskládku se složením, na vzdálenost do 1 km</t>
  </si>
  <si>
    <t>https://podminky.urs.cz/item/CS_URS_2025_01/997013501</t>
  </si>
  <si>
    <t>40</t>
  </si>
  <si>
    <t>997013509</t>
  </si>
  <si>
    <t>Příplatek k odvozu suti a vybouraných hmot na skládku ZKD 1 km přes 1 km</t>
  </si>
  <si>
    <t>-239610022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</si>
  <si>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</si>
  <si>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</si>
  <si>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20,584*19 "Přepočtené koeficientem množství</t>
  </si>
  <si>
    <t>41</t>
  </si>
  <si>
    <t>997013871</t>
  </si>
  <si>
    <t>Poplatek za uložení stavebního odpadu na recyklační skládce (skládkovné) směsného stavebního a demoličního kód odpadu 17 09 04</t>
  </si>
  <si>
    <t>-641531874</t>
  </si>
  <si>
    <t>Poplatek za uložení stavebního odpadu na recyklační skládce (skládkovné) směsného stavebního a demoličního zatříděného do Katalogu odpadů pod kódem 17 09 04</t>
  </si>
  <si>
    <t>https://podminky.urs.cz/item/CS_URS_2025_01/997013871</t>
  </si>
  <si>
    <t>998</t>
  </si>
  <si>
    <t>Přesun hmot</t>
  </si>
  <si>
    <t>42</t>
  </si>
  <si>
    <t>998011009</t>
  </si>
  <si>
    <t>Přesun hmot pro budovy zděné s omezením mechanizace pro budovy v přes 6 do 12 m</t>
  </si>
  <si>
    <t>113581007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</si>
  <si>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</si>
  <si>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https://podminky.urs.cz/item/CS_URS_2025_01/998011009</t>
  </si>
  <si>
    <t>PSV</t>
  </si>
  <si>
    <t>Práce a dodávky PSV</t>
  </si>
  <si>
    <t>711</t>
  </si>
  <si>
    <t>Izolace proti vodě, vlhkosti a plynům</t>
  </si>
  <si>
    <t>43</t>
  </si>
  <si>
    <t>711161215</t>
  </si>
  <si>
    <t>Izolace proti zemní vlhkosti nopovou fólií svislá, výška nopu 20,0 mm, tl do 1,0 mm</t>
  </si>
  <si>
    <t>1076796729</t>
  </si>
  <si>
    <t>Izolace proti zemní vlhkosti a beztlakové vodě nopovými fóliemi na ploše svislé S vrstva ochranná, odvětrávací a drenážní výška nopu 20,0 mm, tl. fólie do 1,0 mm</t>
  </si>
  <si>
    <t>https://podminky.urs.cz/item/CS_URS_2025_01/711161215</t>
  </si>
  <si>
    <t>14,4+7,5+14,5+7,6</t>
  </si>
  <si>
    <t>44*1,2 "Přepočtené koeficientem množství</t>
  </si>
  <si>
    <t>44</t>
  </si>
  <si>
    <t>711161384</t>
  </si>
  <si>
    <t>Izolace proti zemní vlhkosti nopovou fólií ukončení provětrávací lištou</t>
  </si>
  <si>
    <t>1804223066</t>
  </si>
  <si>
    <t>Izolace proti zemní vlhkosti a beztlakové vodě nopovými fóliemi ostatní ukončení izolace provětrávací lištou</t>
  </si>
  <si>
    <t>https://podminky.urs.cz/item/CS_URS_2025_01/711161384</t>
  </si>
  <si>
    <t>45</t>
  </si>
  <si>
    <t>998711112</t>
  </si>
  <si>
    <t>Přesun hmot tonážní pro izolace proti vodě, vlhkosti a plynům s omezením mechanizace v objektech v přes 6 do 12 m</t>
  </si>
  <si>
    <t>1793168280</t>
  </si>
  <si>
    <t>Přesun hmot pro izolace proti vodě, vlhkosti a plynům stanovený z hmotnosti přesunovaného materiálu vodorovná dopravní vzdálenost do 50 m s omezením mechanizace v objektech výšky přes 6 do 12 m</t>
  </si>
  <si>
    <t>https://podminky.urs.cz/item/CS_URS_2025_01/998711112</t>
  </si>
  <si>
    <t>713</t>
  </si>
  <si>
    <t>Izolace tepelné</t>
  </si>
  <si>
    <t>46</t>
  </si>
  <si>
    <t>713121121</t>
  </si>
  <si>
    <t>Montáž izolace tepelné podlah volně kladenými rohožemi, pásy, dílci, deskami 2 vrstvy</t>
  </si>
  <si>
    <t>-1846146882</t>
  </si>
  <si>
    <t>Montáž tepelné izolace podlah rohožemi, pásy, deskami, dílci, bloky (izolační materiál ve specifikaci) kladenými volně dvouvrstvá</t>
  </si>
  <si>
    <t>https://podminky.urs.cz/item/CS_URS_2025_01/713121121</t>
  </si>
  <si>
    <t>7,1*15,35</t>
  </si>
  <si>
    <t>12,8*12,05</t>
  </si>
  <si>
    <t>47</t>
  </si>
  <si>
    <t>63148104</t>
  </si>
  <si>
    <t>deska tepelně izolační minerální univerzální λ=0,038-0,039 tl 100mm</t>
  </si>
  <si>
    <t>457125708</t>
  </si>
  <si>
    <t>263,225*2,1 "Přepočtené koeficientem množství</t>
  </si>
  <si>
    <t>48</t>
  </si>
  <si>
    <t>998713112</t>
  </si>
  <si>
    <t>Přesun hmot tonážní pro izolace tepelné s omezením mechanizace v objektech v přes 6 do 12 m</t>
  </si>
  <si>
    <t>-1538243992</t>
  </si>
  <si>
    <t>Přesun hmot pro izolace tepelné stanovený z hmotnosti přesunovaného materiálu vodorovná dopravní vzdálenost do 50 m s omezením mechanizace v objektech výšky přes 6 m do 12 m</t>
  </si>
  <si>
    <t>https://podminky.urs.cz/item/CS_URS_2025_01/998713112</t>
  </si>
  <si>
    <t>741</t>
  </si>
  <si>
    <t>Elektroinstalace - silnoproud</t>
  </si>
  <si>
    <t>49</t>
  </si>
  <si>
    <t>741420901.R</t>
  </si>
  <si>
    <t>Úprava hromosvodů po montáži zateplení</t>
  </si>
  <si>
    <t>528557488</t>
  </si>
  <si>
    <t>P</t>
  </si>
  <si>
    <t>Poznámka k položce:_x000d_
úprava/přeložení svislého vedení hromosvodů po montáži zateplení včetně úpravy podpor, úpravy uzemnění, úpravy ochranných úhelníků a dalšího příslušenství</t>
  </si>
  <si>
    <t>2*12+2*10</t>
  </si>
  <si>
    <t>764</t>
  </si>
  <si>
    <t>Konstrukce klempířské</t>
  </si>
  <si>
    <t>50</t>
  </si>
  <si>
    <t>764002851</t>
  </si>
  <si>
    <t>Demontáž oplechování parapetů do suti</t>
  </si>
  <si>
    <t>2062207586</t>
  </si>
  <si>
    <t>Demontáž klempířských konstrukcí oplechování parapetů do suti</t>
  </si>
  <si>
    <t>https://podminky.urs.cz/item/CS_URS_2025_01/764002851</t>
  </si>
  <si>
    <t>51</t>
  </si>
  <si>
    <t>764004863</t>
  </si>
  <si>
    <t>Demontáž svodu k dalšímu použití</t>
  </si>
  <si>
    <t>963289285</t>
  </si>
  <si>
    <t>Demontáž klempířských konstrukcí svodu k dalšímu použití</t>
  </si>
  <si>
    <t>https://podminky.urs.cz/item/CS_URS_2025_01/764004863</t>
  </si>
  <si>
    <t>2*11+2*9</t>
  </si>
  <si>
    <t>52</t>
  </si>
  <si>
    <t>764227404</t>
  </si>
  <si>
    <t>Oplechování parapetů oblých nebo ze segmentů mechanicky kotvené z Al plechu rš 330 mm</t>
  </si>
  <si>
    <t>114164615</t>
  </si>
  <si>
    <t>Oplechování parapetů z hliníkového plechu oblých nebo ze segmentů, včetně rohů mechanicky kotvené rš 330 mm</t>
  </si>
  <si>
    <t>https://podminky.urs.cz/item/CS_URS_2025_01/764227404</t>
  </si>
  <si>
    <t>53</t>
  </si>
  <si>
    <t>764508131</t>
  </si>
  <si>
    <t>Montáž kruhového svodu</t>
  </si>
  <si>
    <t>289585633</t>
  </si>
  <si>
    <t>Montáž svodu kruhového, průměru svodu</t>
  </si>
  <si>
    <t>https://podminky.urs.cz/item/CS_URS_2025_01/764508131</t>
  </si>
  <si>
    <t>54</t>
  </si>
  <si>
    <t>998764112</t>
  </si>
  <si>
    <t>Přesun hmot tonážní pro konstrukce klempířské s omezením mechanizace v objektech v přes 6 do 12 m</t>
  </si>
  <si>
    <t>245214827</t>
  </si>
  <si>
    <t>Přesun hmot pro konstrukce klempířské stanovený z hmotnosti přesunovaného materiálu vodorovná dopravní vzdálenost do 50 m s omezením mechanizace v objektech výšky přes 6 do 12 m</t>
  </si>
  <si>
    <t>https://podminky.urs.cz/item/CS_URS_2025_01/998764112</t>
  </si>
  <si>
    <t>766</t>
  </si>
  <si>
    <t>Konstrukce truhlářské</t>
  </si>
  <si>
    <t>55</t>
  </si>
  <si>
    <t>766622131</t>
  </si>
  <si>
    <t>Montáž plastových oken plochy přes 1 m2 otevíravých v do 1,5 m s rámem do zdiva</t>
  </si>
  <si>
    <t>94613878</t>
  </si>
  <si>
    <t>Montáž oken plastových včetně montáže rámu plochy přes 1 m2 otevíravých do zdiva, výšky do 1,5 m</t>
  </si>
  <si>
    <t>https://podminky.urs.cz/item/CS_URS_2025_01/766622131</t>
  </si>
  <si>
    <t>5*1,2*1,5 "O02</t>
  </si>
  <si>
    <t>1*1,2*0,96 "O06</t>
  </si>
  <si>
    <t>1*1,2*1,2 "O07</t>
  </si>
  <si>
    <t>56</t>
  </si>
  <si>
    <t>61140052</t>
  </si>
  <si>
    <t>okno plastové otevíravé/sklopné trojsklo přes plochu 1m2 do v 1,5m</t>
  </si>
  <si>
    <t>2033488797</t>
  </si>
  <si>
    <t>57</t>
  </si>
  <si>
    <t>766622132</t>
  </si>
  <si>
    <t>Montáž plastových oken plochy přes 1 m2 otevíravých v do 2,5 m s rámem do zdiva</t>
  </si>
  <si>
    <t>1251415002</t>
  </si>
  <si>
    <t>Montáž oken plastových včetně montáže rámu plochy přes 1 m2 otevíravých do zdiva, výšky přes 1,5 do 2,5 m</t>
  </si>
  <si>
    <t>https://podminky.urs.cz/item/CS_URS_2025_01/766622132</t>
  </si>
  <si>
    <t>2*1,0*1,8 "O01</t>
  </si>
  <si>
    <t>38*1,2*1,8 "O02</t>
  </si>
  <si>
    <t>58</t>
  </si>
  <si>
    <t>61140054</t>
  </si>
  <si>
    <t>okno plastové otevíravé/sklopné trojsklo přes plochu 1m2 v 1,5-2,5m</t>
  </si>
  <si>
    <t>-726151793</t>
  </si>
  <si>
    <t>59</t>
  </si>
  <si>
    <t>766622216</t>
  </si>
  <si>
    <t>Montáž plastových oken plochy do 1 m2 otevíravých s rámem do zdiva</t>
  </si>
  <si>
    <t>kus</t>
  </si>
  <si>
    <t>-469777463</t>
  </si>
  <si>
    <t>Montáž oken plastových plochy do 1 m2 včetně montáže rámu otevíravých do zdiva</t>
  </si>
  <si>
    <t>https://podminky.urs.cz/item/CS_URS_2025_01/766622216</t>
  </si>
  <si>
    <t>3 "O03</t>
  </si>
  <si>
    <t>2 "O04</t>
  </si>
  <si>
    <t>60</t>
  </si>
  <si>
    <t>61140050</t>
  </si>
  <si>
    <t>okno plastové otevíravé/sklopné trojsklo do plochy 1m2</t>
  </si>
  <si>
    <t>162891745</t>
  </si>
  <si>
    <t>3*0,6*0,9 "O03</t>
  </si>
  <si>
    <t>2*0,6*0,6 "O04</t>
  </si>
  <si>
    <t>61</t>
  </si>
  <si>
    <t>766660411</t>
  </si>
  <si>
    <t>Montáž vchodových dveří včetně rámu jednokřídlových bez nadsvětlíku do zdiva</t>
  </si>
  <si>
    <t>-1107965848</t>
  </si>
  <si>
    <t>Montáž vchodových dveří včetně rámu do zdiva jednokřídlových bez nadsvětlíku</t>
  </si>
  <si>
    <t>https://podminky.urs.cz/item/CS_URS_2025_01/766660411</t>
  </si>
  <si>
    <t>62</t>
  </si>
  <si>
    <t>61173202</t>
  </si>
  <si>
    <t>dveře jednokřídlé dřevěné plné max rozměru otvoru 2,42m2 bezpečnostní třídy RC2</t>
  </si>
  <si>
    <t>-674322168</t>
  </si>
  <si>
    <t>0,9*1,97 "D01</t>
  </si>
  <si>
    <t>63</t>
  </si>
  <si>
    <t>766660421</t>
  </si>
  <si>
    <t>Montáž vchodových dveří včetně rámu jednokřídlových s nadsvětlíkem do zdiva</t>
  </si>
  <si>
    <t>1610687654</t>
  </si>
  <si>
    <t>Montáž vchodových dveří včetně rámu do zdiva jednokřídlových s nadsvětlíkem</t>
  </si>
  <si>
    <t>https://podminky.urs.cz/item/CS_URS_2025_01/766660421</t>
  </si>
  <si>
    <t>64</t>
  </si>
  <si>
    <t>61173206</t>
  </si>
  <si>
    <t>dveře jednokřídlé dřevěné plné s nadsvětlíkem max rozměru otvoru 3,3m2 bezpečnostní třídy RC2</t>
  </si>
  <si>
    <t>-214770734</t>
  </si>
  <si>
    <t>0,9*2,77 "D02</t>
  </si>
  <si>
    <t>65</t>
  </si>
  <si>
    <t>766691812</t>
  </si>
  <si>
    <t>Demontáž parapetních desek dřevěných nebo plastových šířky přes 300 mm</t>
  </si>
  <si>
    <t>-979000767</t>
  </si>
  <si>
    <t>Demontáž parapetních desek šířky přes 300 mm</t>
  </si>
  <si>
    <t>https://podminky.urs.cz/item/CS_URS_2025_01/766691812</t>
  </si>
  <si>
    <t>66</t>
  </si>
  <si>
    <t>766694126</t>
  </si>
  <si>
    <t>Montáž parapetních desek dřevěných nebo plastových š přes 30 cm</t>
  </si>
  <si>
    <t>-2116051872</t>
  </si>
  <si>
    <t>Montáž ostatních truhlářských konstrukcí parapetních desek dřevěných nebo plastových šířky přes 300 mm</t>
  </si>
  <si>
    <t>https://podminky.urs.cz/item/CS_URS_2025_01/766694126</t>
  </si>
  <si>
    <t>67</t>
  </si>
  <si>
    <t>60794105</t>
  </si>
  <si>
    <t>parapet dřevotřískový vnitřní povrch laminátový š 400mm</t>
  </si>
  <si>
    <t>-89455817</t>
  </si>
  <si>
    <t>68</t>
  </si>
  <si>
    <t>60794121</t>
  </si>
  <si>
    <t>koncovka PVC k parapetním dřevotřískovým deskám 600mm</t>
  </si>
  <si>
    <t>1244962663</t>
  </si>
  <si>
    <t>52*2 "Přepočtené koeficientem množství</t>
  </si>
  <si>
    <t>69</t>
  </si>
  <si>
    <t>998766112</t>
  </si>
  <si>
    <t>Přesun hmot tonážní pro kce truhlářské s omezením mechanizace v objektech v přes 6 do 12 m</t>
  </si>
  <si>
    <t>-1952664763</t>
  </si>
  <si>
    <t>Přesun hmot pro konstrukce truhlářské stanovený z hmotnosti přesunovaného materiálu vodorovná dopravní vzdálenost do 50 m s omezením mechanizace v objektech výšky přes 6 do 12 m</t>
  </si>
  <si>
    <t>https://podminky.urs.cz/item/CS_URS_2025_01/998766112</t>
  </si>
  <si>
    <t>VRN</t>
  </si>
  <si>
    <t>Vedlejší rozpočtové náklady</t>
  </si>
  <si>
    <t>VRN1</t>
  </si>
  <si>
    <t>Průzkumné, geodetické a projektové práce</t>
  </si>
  <si>
    <t>70</t>
  </si>
  <si>
    <t>013254000</t>
  </si>
  <si>
    <t>Dokumentace skutečného provedení stavby</t>
  </si>
  <si>
    <t>1024</t>
  </si>
  <si>
    <t>1094599173</t>
  </si>
  <si>
    <t>https://podminky.urs.cz/item/CS_URS_2025_01/013254000</t>
  </si>
  <si>
    <t>VRN3</t>
  </si>
  <si>
    <t>Zařízení staveniště</t>
  </si>
  <si>
    <t>71</t>
  </si>
  <si>
    <t>030001000</t>
  </si>
  <si>
    <t>-490072383</t>
  </si>
  <si>
    <t>https://podminky.urs.cz/item/CS_URS_2025_01/030001000</t>
  </si>
  <si>
    <t>VRN4</t>
  </si>
  <si>
    <t>Inženýrská činnost</t>
  </si>
  <si>
    <t>72</t>
  </si>
  <si>
    <t>045002000</t>
  </si>
  <si>
    <t>Kompletační a koordinační činnost</t>
  </si>
  <si>
    <t>2135318747</t>
  </si>
  <si>
    <t>https://podminky.urs.cz/item/CS_URS_2025_01/045002000</t>
  </si>
  <si>
    <t>VRN7</t>
  </si>
  <si>
    <t>Provozní vlivy</t>
  </si>
  <si>
    <t>73</t>
  </si>
  <si>
    <t>071002000</t>
  </si>
  <si>
    <t>Provoz investora, třetích osob</t>
  </si>
  <si>
    <t>-952790503</t>
  </si>
  <si>
    <t>https://podminky.urs.cz/item/CS_URS_2025_01/071002000</t>
  </si>
  <si>
    <t>D.1.4.1 - Strojovna tepla a ch...</t>
  </si>
  <si>
    <t xml:space="preserve">    722 - Zdravotechnika - vnitřní vodovod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</si>
  <si>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</si>
  <si>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</si>
  <si>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</si>
  <si>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OST - Ostatní</t>
  </si>
  <si>
    <t>971033451 R</t>
  </si>
  <si>
    <t>Vybourání otvorů ve zdivu cihelném pl do 0,25 m2 na MVC nebo MV tl do 450 mm</t>
  </si>
  <si>
    <t>kpl</t>
  </si>
  <si>
    <t>1605023126</t>
  </si>
  <si>
    <t>Vybourání otvorů ve zdivu základovém nebo nadzákladovém z cihel, tvárnic, příčkovek z cihel pálených na maltu vápennou nebo vápenocementovou plochy do 0,25 m2, tl. do 450 mm</t>
  </si>
  <si>
    <t xml:space="preserve">Poznámka k položce:_x000d_
Bourací práce - prostup mezi strojovnami viz výkresová část PD - 400x500 </t>
  </si>
  <si>
    <t>713463132</t>
  </si>
  <si>
    <t>Montáž izolace tepelné potrubí potrubními pouzdry bez úpravy slepenými 1x tl izolace přes 25 do 50 mm</t>
  </si>
  <si>
    <t>Montáž izolace tepelné potrubí a ohybů tvarovkami nebo deskami potrubními pouzdry bez povrchové úpravy (izolační materiál ve specifikaci) přilepenými v příčných a podélných spojích izolace potrubí jednovrstvá, tloušťky izolace přes 25 do 50 mm</t>
  </si>
  <si>
    <t>https://podminky.urs.cz/item/CS_URS_2025_01/713463132</t>
  </si>
  <si>
    <t>KNI.0014361.URS</t>
  </si>
  <si>
    <t>pouzdro potrubní izolační KPS 041 AluR (Klima Pipe Section) 43/40mm</t>
  </si>
  <si>
    <t>15*1,02 "Přepočtené koeficientem množství</t>
  </si>
  <si>
    <t>KNI.0014363.URS</t>
  </si>
  <si>
    <t>pouzdro potrubní izolační KPS 041 AluR (Klima Pipe Section) 61/40mm</t>
  </si>
  <si>
    <t>25*1,02 "Přepočtené koeficientem množství</t>
  </si>
  <si>
    <t>971033641 R</t>
  </si>
  <si>
    <t>Vybourání otvorů ve zdivu cihelném pl do 4 m2 na MVC nebo MV tl do 300 mm</t>
  </si>
  <si>
    <t>1802926264</t>
  </si>
  <si>
    <t>Vybourání otvorů ve zdivu základovém nebo nadzákladovém z cihel, tvárnic, příčkovek z cihel pálených na maltu vápennou nebo vápenocementovou plochy do 4 m2, tl. do 300 mm</t>
  </si>
  <si>
    <t>Poznámka k položce:_x000d_
Vybourání otvoru pro pronesení akumulace do místnosti 1.2 - min. šířka otvoru 1000 mm - opatření dveřmi - přesná podoba nutno domluvit s investorem</t>
  </si>
  <si>
    <t>722</t>
  </si>
  <si>
    <t>Zdravotechnika - vnitřní vodovod</t>
  </si>
  <si>
    <t>722174022</t>
  </si>
  <si>
    <t>Potrubí vodovodní plastové PPR svar polyfúze PN 20 D 20x3,4 mm</t>
  </si>
  <si>
    <t>Potrubí z plastových trubek z polypropylenu PPR svařovaných polyfúzně PN 20 (SDR 6) D 20 x 3,4</t>
  </si>
  <si>
    <t>https://podminky.urs.cz/item/CS_URS_2025_01/722174022</t>
  </si>
  <si>
    <t>722174024</t>
  </si>
  <si>
    <t>Potrubí vodovodní plastové PPR svar polyfúze PN 20 D 32x5,4 mm</t>
  </si>
  <si>
    <t>Potrubí z plastových trubek z polypropylenu PPR svařovaných polyfúzně PN 20 (SDR 6) D 32 x 5,4</t>
  </si>
  <si>
    <t>https://podminky.urs.cz/item/CS_URS_2025_01/722174024</t>
  </si>
  <si>
    <t>10+10</t>
  </si>
  <si>
    <t>722231072</t>
  </si>
  <si>
    <t>Ventil zpětný mosazný G 1/2" PN 10 do 110°C se dvěma závity</t>
  </si>
  <si>
    <t>Armatury se dvěma závity ventily zpětné mosazné PN 10 do 110°C G 1/2"</t>
  </si>
  <si>
    <t>https://podminky.urs.cz/item/CS_URS_2025_01/722231072</t>
  </si>
  <si>
    <t>722231143</t>
  </si>
  <si>
    <t>Ventil závitový pojistný rohový G 1"</t>
  </si>
  <si>
    <t>Armatury se dvěma závity ventily pojistné rohové G 1"</t>
  </si>
  <si>
    <t>https://podminky.urs.cz/item/CS_URS_2025_01/722231143</t>
  </si>
  <si>
    <t>722232043</t>
  </si>
  <si>
    <t>Kohout kulový přímý G 1/2" PN 42 do 185°C vnitřní závit</t>
  </si>
  <si>
    <t>Armatury se dvěma závity kulové kohouty PN 42 do 185 °C přímé vnitřní závit G 1/2"</t>
  </si>
  <si>
    <t>https://podminky.urs.cz/item/CS_URS_2025_01/722232043</t>
  </si>
  <si>
    <t>722232045</t>
  </si>
  <si>
    <t>Kohout kulový přímý G 1" PN 42 do 185°C vnitřní závit</t>
  </si>
  <si>
    <t>Armatury se dvěma závity kulové kohouty PN 42 do 185 °C přímé vnitřní závit G 1"</t>
  </si>
  <si>
    <t>https://podminky.urs.cz/item/CS_URS_2025_01/722232045</t>
  </si>
  <si>
    <t>722290226</t>
  </si>
  <si>
    <t>Zkouška těsnosti vodovodního potrubí závitového DN do 50</t>
  </si>
  <si>
    <t>Zkoušky, proplach a desinfekce vodovodního potrubí zkoušky těsnosti vodovodního potrubí závitového do DN 50</t>
  </si>
  <si>
    <t>https://podminky.urs.cz/item/CS_URS_2025_01/722290226</t>
  </si>
  <si>
    <t>732</t>
  </si>
  <si>
    <t>Ústřední vytápění - strojovny</t>
  </si>
  <si>
    <t>732211136.R</t>
  </si>
  <si>
    <t>Ohřívač stacionární zásobníkový s jedním výměníkem PN 1,0/1,0 o objemu 750 l / 7,5 m2</t>
  </si>
  <si>
    <t>Nepřímotopné zásobníkové ohřívače TUV stacionární s jedním teplosměnným výměníkem PN 1,0 MPa/1,0 MPa, t = 95°C/110°C objem zásobníku / v.pl. m2 výměníku 750 l / 7,5 m2</t>
  </si>
  <si>
    <t>https://podminky.urs.cz/item/CS_URS_2025_01/732211136.R</t>
  </si>
  <si>
    <t>732231005</t>
  </si>
  <si>
    <t>Akumulační nádrž bez přípravy TUV bez výměníku PN 0,3 o objemu 500 l</t>
  </si>
  <si>
    <t>Akumulační nádrže bez přípravy TUV bez teplosměnného výměníku PN 0,3 MPa / t = 95°C objem nádrže 500 l</t>
  </si>
  <si>
    <t>https://podminky.urs.cz/item/CS_URS_2025_01/732231005</t>
  </si>
  <si>
    <t>732331102</t>
  </si>
  <si>
    <t>Nádoba tlaková expanzní pro solární, topnou a chladící soustavu s membránou závitové připojení PN 1,0 o objemu 12 l</t>
  </si>
  <si>
    <t>Nádoby expanzní tlakové pro solární, topné a chladicí soustavy s membránou bez pojistného ventilu se závitovým připojením PN 1,0 o objemu 12 l</t>
  </si>
  <si>
    <t>https://podminky.urs.cz/item/CS_URS_2025_01/732331102</t>
  </si>
  <si>
    <t>732331617</t>
  </si>
  <si>
    <t>Nádoba tlaková expanzní pro topnou a chladicí soustavu s membránou závitové připojení PN 0,6 o objemu 80 l</t>
  </si>
  <si>
    <t>Nádoby expanzní tlakové pro topné a chladicí soustavy s membránou bez pojistného ventilu se závitovým připojením PN 0,6 o objemu 80 l</t>
  </si>
  <si>
    <t>https://podminky.urs.cz/item/CS_URS_2025_01/732331617</t>
  </si>
  <si>
    <t>732331619</t>
  </si>
  <si>
    <t>Nádoba tlaková expanzní pro topnou a chladicí soustavu s membránou závitové připojení PN 0,6 o objemu 140 l</t>
  </si>
  <si>
    <t>Nádoby expanzní tlakové pro topné a chladicí soustavy s membránou bez pojistného ventilu se závitovým připojením PN 0,6 o objemu 140 l</t>
  </si>
  <si>
    <t>https://podminky.urs.cz/item/CS_URS_2025_01/732331619</t>
  </si>
  <si>
    <t>732331631</t>
  </si>
  <si>
    <t>Nádoba tlaková expanzní pro topnou a chladicí soustavu s membránou závitové připojení PN 0,6 o objemu 12 l</t>
  </si>
  <si>
    <t>Nádoby expanzní tlakové pro topné a chladicí soustavy s membránou bez pojistného ventilu se závitovým připojením PN 0,6 o objemu 12 l</t>
  </si>
  <si>
    <t>https://podminky.urs.cz/item/CS_URS_2025_01/732331631</t>
  </si>
  <si>
    <t>732331771</t>
  </si>
  <si>
    <t>Příslušenství k expanzním nádobám souprava s upínací páskou</t>
  </si>
  <si>
    <t>Nádoby expanzní tlakové pro topné a chladicí soustavy příslušenství k expanzním nádobám souprava s upínací páskou</t>
  </si>
  <si>
    <t>https://podminky.urs.cz/item/CS_URS_2025_01/732331771</t>
  </si>
  <si>
    <t>732331772</t>
  </si>
  <si>
    <t>Příslušenství k expanzním nádobám konzole nastavitelná</t>
  </si>
  <si>
    <t>Nádoby expanzní tlakové pro topné a chladicí soustavy příslušenství k expanzním nádobám konzole nastavitelná</t>
  </si>
  <si>
    <t>https://podminky.urs.cz/item/CS_URS_2025_01/732331772</t>
  </si>
  <si>
    <t>732331777</t>
  </si>
  <si>
    <t>Příslušenství k expanzním nádobám bezpečnostní uzávěr G 3/4 k měření tlaku</t>
  </si>
  <si>
    <t>Nádoby expanzní tlakové pro topné a chladicí soustavy příslušenství k expanzním nádobám bezpečnostní uzávěr k měření tlaku G 3/4</t>
  </si>
  <si>
    <t>https://podminky.urs.cz/item/CS_URS_2025_01/732331777</t>
  </si>
  <si>
    <t>732331778</t>
  </si>
  <si>
    <t>Příslušenství k expanzním nádobám bezpečnostní uzávěr G 1 k měření tlaku</t>
  </si>
  <si>
    <t>Nádoby expanzní tlakové pro topné a chladicí soustavy příslušenství k expanzním nádobám bezpečnostní uzávěr k měření tlaku G 1</t>
  </si>
  <si>
    <t>https://podminky.urs.cz/item/CS_URS_2025_01/732331778</t>
  </si>
  <si>
    <t>732421201</t>
  </si>
  <si>
    <t>Čerpadlo teplovodní mokroběžné závitové cirkulační DN 15 výtlak do 0,9 m průtok 0,35 m3/h pro TUV</t>
  </si>
  <si>
    <t>Čerpadla teplovodní mokroběžná závitová cirkulační pro TUV (elektronicky řízená) PN 10, do 80°C DN přípojky/dopravní výška H (m) - čerpací výkon Q (m3/h) DN 15 / do 0,9 m / 0,35 m3/h</t>
  </si>
  <si>
    <t>https://podminky.urs.cz/item/CS_URS_2025_01/732421201</t>
  </si>
  <si>
    <t>732422104</t>
  </si>
  <si>
    <t>Čerpadlo teplovodní mokroběžné přírubové cirkulační DN 40 výtlak do 12,0 m průtok 15,0 m3/h pro TUV</t>
  </si>
  <si>
    <t>Čerpadla teplovodní mokroběžná přírubová cirkulační pro TUV PN 10, do 80°C DN příruby/dopravní výška H (m) - čerpací výkon Q (m3/h) DN 40 / do 12,0 m / 15,0 m3/h</t>
  </si>
  <si>
    <t>https://podminky.urs.cz/item/CS_URS_2025_01/732422104</t>
  </si>
  <si>
    <t>732510101.R</t>
  </si>
  <si>
    <t xml:space="preserve">AUTOMATICKÁ ÚPRAVA A DOPLNĚNÍ VODY- SESTAVA:  3 - změkčování vody vč náplně dle parametrů vody soustavy1 - Automatické doplnění vody vč ochrany proti plnění systému při jeho poškození,  Tlakové čidlo</t>
  </si>
  <si>
    <t>AUTOMATICKÁ ÚPRAVA A DOPLNĚNÍ VODY- SESTAVA: 3 - změkčování vody vč náplně dle parametrů vody soustavy1 - Automatické doplnění vody vč ochrany proti plnění systému při jeho poškození, Tlakové čidlo</t>
  </si>
  <si>
    <t>732520111.R</t>
  </si>
  <si>
    <t>Tepelné čerpadlo země/voda pro vytápění bez zásobníku topný výkon 38,7 kW</t>
  </si>
  <si>
    <t>tepelné čerpadlo země/voda o výkonu 38,7 kW a COP 4,50 pro B0/W35; SCOP pro chladné klima a podlahové vytápění 5,48; s integrovanými oběhovými čerpadly pro primár i sekundár; hl.ak.výk.55 dB(A); max. teplota primár 30°C/ sekundár 68°C; 2 stupně výkonu; vč. softstartéru; ekvitermní regulace výstupní teploty; kaskáda až 5 ks TČ; MODBUS TCP; rozšíření až 9 směšovaných okruhů; řízení bivalentního zdroje; prioritní příprava teplé vody; sanitace teplé vody; záznam datových bodů (stavů TČ) na cloud v rozlišení 3-10s; MODBUS TCP; vzdálené připojení; analytická funkce, prediktivní diagnostika; možnost detekce úniku chladiva700 x 750 x 1620 mm (š x h x v); 370 kg</t>
  </si>
  <si>
    <t>01</t>
  </si>
  <si>
    <t>Sada čidel, AKUT - TC2, T0 , AK.TV - TW venkovní čidlo</t>
  </si>
  <si>
    <t>sou</t>
  </si>
  <si>
    <t>02</t>
  </si>
  <si>
    <t>Antivibrační podložka pod TČ</t>
  </si>
  <si>
    <t>ks</t>
  </si>
  <si>
    <t>03</t>
  </si>
  <si>
    <t>Uvedení do provozu TČ</t>
  </si>
  <si>
    <t>733</t>
  </si>
  <si>
    <t>Ústřední vytápění - rozvodné potrubí</t>
  </si>
  <si>
    <t>733122304</t>
  </si>
  <si>
    <t>Potrubí z ušlechtilé oceli 1.4520 spojované lisováním D 28x1,2 mm</t>
  </si>
  <si>
    <t>Potrubí z trubek ocelových hladkých spojovaných lisováním z ušlechtilé oceli (nerez 1.4520) PN 16, T= +110°C Ø 28/1,2</t>
  </si>
  <si>
    <t>https://podminky.urs.cz/item/CS_URS_2025_01/733122304</t>
  </si>
  <si>
    <t>733122306</t>
  </si>
  <si>
    <t>Potrubí z ušlechtilé oceli 1.4520 spojované lisováním D 42x1,5 mm</t>
  </si>
  <si>
    <t>Potrubí z trubek ocelových hladkých spojovaných lisováním z ušlechtilé oceli (nerez 1.4520) PN 16, T= +110°C Ø 42/1,5</t>
  </si>
  <si>
    <t>https://podminky.urs.cz/item/CS_URS_2025_01/733122306</t>
  </si>
  <si>
    <t>733122307</t>
  </si>
  <si>
    <t>Potrubí z ušlechtilé oceli 1.4520 spojované lisováním D 54x1,5 mm</t>
  </si>
  <si>
    <t>Potrubí z trubek ocelových hladkých spojovaných lisováním z ušlechtilé oceli (nerez 1.4520) PN 16, T= +110°C Ø 54/1,5</t>
  </si>
  <si>
    <t>https://podminky.urs.cz/item/CS_URS_2025_01/733122307</t>
  </si>
  <si>
    <t>733321213</t>
  </si>
  <si>
    <t>Potrubí plastové z PP-RCT spojované svařováním D 25x3,5 mm</t>
  </si>
  <si>
    <t>Potrubí z trubek plastových z polypropylenu (PP-RCT) spojovaných svařováním D 25/3,5</t>
  </si>
  <si>
    <t>https://podminky.urs.cz/item/CS_URS_2025_01/733321213</t>
  </si>
  <si>
    <t>733321219</t>
  </si>
  <si>
    <t>Potrubí plastové z PP-RCT spojované svařováním D 90x10,1 mm</t>
  </si>
  <si>
    <t>Potrubí z trubek plastových z polypropylenu (PP-RCT) spojovaných svařováním D 90/10,1</t>
  </si>
  <si>
    <t>https://podminky.urs.cz/item/CS_URS_2025_01/733321219</t>
  </si>
  <si>
    <t>733391102</t>
  </si>
  <si>
    <t>Zkouška těsnosti potrubí plastové D přes 32x3 do 50x4,6</t>
  </si>
  <si>
    <t>Zkoušky těsnosti potrubí z trubek plastových Ø přes 32/3,0 do 50/4,6</t>
  </si>
  <si>
    <t>https://podminky.urs.cz/item/CS_URS_2025_01/733391102</t>
  </si>
  <si>
    <t>733391104</t>
  </si>
  <si>
    <t>Zkouška těsnosti potrubí plastové D přes 75x6,8 do 90x8,2</t>
  </si>
  <si>
    <t>Zkoušky těsnosti potrubí z trubek plastových Ø přes 75/6,8 do 90/8,2</t>
  </si>
  <si>
    <t>https://podminky.urs.cz/item/CS_URS_2025_01/733391104</t>
  </si>
  <si>
    <t>733811243</t>
  </si>
  <si>
    <t>Ochrana potrubí ústředního vytápění termoizolačními trubicemi z PE tl přes 13 do 20 mm DN přes 45 do 63 mm</t>
  </si>
  <si>
    <t>Ochrana potrubí termoizolačními trubicemi z pěnového polyetylenu PE přilepenými v příčných a podélných spojích, tloušťky izolace přes 13 do 20 mm, vnitřního průměru izolace DN přes 45 do 63 mm</t>
  </si>
  <si>
    <t>https://podminky.urs.cz/item/CS_URS_2025_01/733811243</t>
  </si>
  <si>
    <t>733811244</t>
  </si>
  <si>
    <t>Ochrana potrubí ústředního vytápění termoizolačními trubicemi z PE tl přes 13 do 20 mm DN přes 63 do 89 mm</t>
  </si>
  <si>
    <t>Ochrana potrubí termoizolačními trubicemi z pěnového polyetylenu PE přilepenými v příčných a podélných spojích, tloušťky izolace přes 13 do 20 mm, vnitřního průměru izolace DN přes 63 do 89 mm</t>
  </si>
  <si>
    <t>https://podminky.urs.cz/item/CS_URS_2025_01/733811244</t>
  </si>
  <si>
    <t>734</t>
  </si>
  <si>
    <t>Ústřední vytápění - armatury</t>
  </si>
  <si>
    <t>734211127</t>
  </si>
  <si>
    <t>Ventil závitový odvzdušňovací G 1/2 PN 14 do 120°C automatický se zpětnou klapkou otopných těles</t>
  </si>
  <si>
    <t>74</t>
  </si>
  <si>
    <t>Ventily odvzdušňovací závitové automatické se zpětnou klapkou PN 14 do 120°C G 1/2</t>
  </si>
  <si>
    <t>https://podminky.urs.cz/item/CS_URS_2025_01/734211127</t>
  </si>
  <si>
    <t>734242416</t>
  </si>
  <si>
    <t>Ventil závitový zpětný přímý G 6/4 PN 16 do 110°C</t>
  </si>
  <si>
    <t>76</t>
  </si>
  <si>
    <t>Ventily zpětné závitové PN 16 do 110°C přímé G 6/4</t>
  </si>
  <si>
    <t>https://podminky.urs.cz/item/CS_URS_2025_01/734242416</t>
  </si>
  <si>
    <t>734242417</t>
  </si>
  <si>
    <t>Ventil závitový zpětný přímý G 2 PN 16 do 110°C</t>
  </si>
  <si>
    <t>78</t>
  </si>
  <si>
    <t>Ventily zpětné závitové PN 16 do 110°C přímé G 2</t>
  </si>
  <si>
    <t>https://podminky.urs.cz/item/CS_URS_2025_01/734242417</t>
  </si>
  <si>
    <t>734251211</t>
  </si>
  <si>
    <t>Ventil závitový pojistný rohový G 1/2 provozní tlak od 2,5 do 6 barů</t>
  </si>
  <si>
    <t>80</t>
  </si>
  <si>
    <t>Ventily pojistné závitové a čepové rohové provozní tlak od 2,5 do 6 bar G 1/2</t>
  </si>
  <si>
    <t>https://podminky.urs.cz/item/CS_URS_2025_01/734251211</t>
  </si>
  <si>
    <t>734291124</t>
  </si>
  <si>
    <t>Kohout plnící a vypouštěcí G 3/4 PN 10 do 90°C závitový</t>
  </si>
  <si>
    <t>82</t>
  </si>
  <si>
    <t>Ostatní armatury kohouty plnicí a vypouštěcí PN 10 do 90°C G 3/4</t>
  </si>
  <si>
    <t>https://podminky.urs.cz/item/CS_URS_2025_01/734291124</t>
  </si>
  <si>
    <t>734291258</t>
  </si>
  <si>
    <t>Filtr závitový pro topné a chladicí systémy přímý G 2 PN 16 do 160°C s vnitřními závity</t>
  </si>
  <si>
    <t>84</t>
  </si>
  <si>
    <t>Ostatní armatury filtry závitové pro topné a chladicí systémy PN 16 do 160°C přímé s vnitřními závity G 2</t>
  </si>
  <si>
    <t>https://podminky.urs.cz/item/CS_URS_2025_01/734291258</t>
  </si>
  <si>
    <t>734291317</t>
  </si>
  <si>
    <t>Odlučovač vzduchu absorpční přímý G 2" PN 10 do 120°C s vnitřními závity</t>
  </si>
  <si>
    <t>86</t>
  </si>
  <si>
    <t>Ostatní armatury absorpční odlučovače vzduchu PN 10 do 120°C přímé s vnitřními závity G 2</t>
  </si>
  <si>
    <t>https://podminky.urs.cz/item/CS_URS_2025_01/734291317</t>
  </si>
  <si>
    <t>734292774</t>
  </si>
  <si>
    <t>Kohout kulový přímý G 1 PN 42 do 185°C plnoprůtokový s koulí DADO vnitřní závit</t>
  </si>
  <si>
    <t>88</t>
  </si>
  <si>
    <t>Ostatní armatury kulové kohouty PN 42 do 185°C plnoprůtokové vnitřní závit G 1</t>
  </si>
  <si>
    <t>https://podminky.urs.cz/item/CS_URS_2025_01/734292774</t>
  </si>
  <si>
    <t>734292775</t>
  </si>
  <si>
    <t>Kohout kulový přímý G 1 1/4 PN 42 do 185°C plnoprůtokový s koulí DADO vnitřní závit</t>
  </si>
  <si>
    <t>90</t>
  </si>
  <si>
    <t>Ostatní armatury kulové kohouty PN 42 do 185°C plnoprůtokové vnitřní závit G 1 1/4</t>
  </si>
  <si>
    <t>https://podminky.urs.cz/item/CS_URS_2025_01/734292775</t>
  </si>
  <si>
    <t>734292777</t>
  </si>
  <si>
    <t>Kohout kulový přímý G 2 PN 42 do 185°C plnoprůtokový s koulí DADO vnitřní závit</t>
  </si>
  <si>
    <t>92</t>
  </si>
  <si>
    <t>Ostatní armatury kulové kohouty PN 42 do 185°C plnoprůtokové vnitřní závit G 2</t>
  </si>
  <si>
    <t>https://podminky.urs.cz/item/CS_URS_2025_01/734292777</t>
  </si>
  <si>
    <t>734295023</t>
  </si>
  <si>
    <t>Směšovací ventil otopných a chladicích systémů závitový třícestný G 5/4" se servomotorem</t>
  </si>
  <si>
    <t>94</t>
  </si>
  <si>
    <t>Směšovací armatury otopných a chladících systémů ventily závitové PN 10 T= 120°C třícestné se servomotorem G 5/4</t>
  </si>
  <si>
    <t>https://podminky.urs.cz/item/CS_URS_2025_01/734295023</t>
  </si>
  <si>
    <t>734295025</t>
  </si>
  <si>
    <t>Směšovací ventil otopných a chladicích systémů závitový třícestný G 2" se servomotorem</t>
  </si>
  <si>
    <t>96</t>
  </si>
  <si>
    <t>Směšovací armatury otopných a chladících systémů ventily závitové PN 10 T= 120°C třícestné se servomotorem G 2</t>
  </si>
  <si>
    <t>https://podminky.urs.cz/item/CS_URS_2025_01/734295025</t>
  </si>
  <si>
    <t>734411101</t>
  </si>
  <si>
    <t>Teploměr technický s pevným stonkem a jímkou zadní připojení průměr 63 mm délky 50 mm</t>
  </si>
  <si>
    <t>98</t>
  </si>
  <si>
    <t>Teploměry technické s pevným stonkem a jímkou zadní připojení (axiální) průměr 63 mm délka stonku 50 mm</t>
  </si>
  <si>
    <t>https://podminky.urs.cz/item/CS_URS_2025_01/734411101</t>
  </si>
  <si>
    <t>734421101</t>
  </si>
  <si>
    <t>Tlakoměr s pevným stonkem a zpětnou klapkou tlak 0-16 bar průměr 50 mm spodní připojení</t>
  </si>
  <si>
    <t>100</t>
  </si>
  <si>
    <t>Tlakoměry s pevným stonkem a zpětnou klapkou spodní připojení (radiální) tlaku 0-16 bar průměru 50 mm</t>
  </si>
  <si>
    <t>https://podminky.urs.cz/item/CS_URS_2025_01/734421101</t>
  </si>
  <si>
    <t>734424102</t>
  </si>
  <si>
    <t>Kondenzační smyčka k přivaření stočená PN 250 do 300°C</t>
  </si>
  <si>
    <t>102</t>
  </si>
  <si>
    <t>Tlakoměry kondenzační smyčky k přivaření, PN 250 do 300°C stočené</t>
  </si>
  <si>
    <t>https://podminky.urs.cz/item/CS_URS_2025_01/734424102</t>
  </si>
  <si>
    <t>734491101.R</t>
  </si>
  <si>
    <t>Plnící sestava pro primární okruh DN50 páteř + 2x 1'' napouštění</t>
  </si>
  <si>
    <t>104</t>
  </si>
  <si>
    <t>OST</t>
  </si>
  <si>
    <t>Ostatní</t>
  </si>
  <si>
    <t>04</t>
  </si>
  <si>
    <t>Odpojení a zaslepení napojení stávajícího plynového kotle</t>
  </si>
  <si>
    <t>262144</t>
  </si>
  <si>
    <t>108</t>
  </si>
  <si>
    <t>043114000</t>
  </si>
  <si>
    <t>Zkoušky tlakové</t>
  </si>
  <si>
    <t>1028304659</t>
  </si>
  <si>
    <t>https://podminky.urs.cz/item/CS_URS_2025_01/043114000</t>
  </si>
  <si>
    <t>Poznámka k položce:_x000d_
Topná a tlaková zkouška dle ČSN 060310</t>
  </si>
  <si>
    <t>05</t>
  </si>
  <si>
    <t>napojení čidel kotle na nově navržený systém - akumulace TV, otopná větev tak, aby byl systém použitelný a přepojitelný v případě výpadku TČ samostatně</t>
  </si>
  <si>
    <t>114</t>
  </si>
  <si>
    <t>08</t>
  </si>
  <si>
    <t>Napuštění systému vodou o předepsaných parametrech a odvzdušnění otopné soustavy + strojovna</t>
  </si>
  <si>
    <t>120</t>
  </si>
  <si>
    <t>09</t>
  </si>
  <si>
    <t>Dopuštění soustavy primárního okruhu od KK vrtů po TČ</t>
  </si>
  <si>
    <t>122</t>
  </si>
  <si>
    <t>Nastavení provozních parametrů zdroje tepla(ekvitermní křivky, pracovní bod oběhových čerpadel apod.) během zkušebního provozu, včetně dopravy osob</t>
  </si>
  <si>
    <t>124</t>
  </si>
  <si>
    <t>Zaškolení obsluhy, uvedení do provozu</t>
  </si>
  <si>
    <t>126</t>
  </si>
  <si>
    <t>Nátěry pomocných konstrukcí, 2x základní barva, 1x email</t>
  </si>
  <si>
    <t>128</t>
  </si>
  <si>
    <t>Označovací štítky na potrubí</t>
  </si>
  <si>
    <t>130</t>
  </si>
  <si>
    <t>732320814.R</t>
  </si>
  <si>
    <t>Demontáž nádrže beztlaké nebo tlakové odpojení od rozvodů potrubí obsah přes 200 do 500 l</t>
  </si>
  <si>
    <t>-400072827</t>
  </si>
  <si>
    <t>Demontáž nádrží beztlakých nebo tlakových odpojení od rozvodů potrubí nádrže o obsahu přes 200 do 500 l</t>
  </si>
  <si>
    <t>https://podminky.urs.cz/item/CS_URS_2025_01/732320814.R</t>
  </si>
  <si>
    <t>Poznámka k položce:_x000d_
Demontáž akumulace teplé vody</t>
  </si>
  <si>
    <t>892353922 R</t>
  </si>
  <si>
    <t xml:space="preserve">Proplach  potrubí </t>
  </si>
  <si>
    <t>-629320561</t>
  </si>
  <si>
    <t xml:space="preserve">Proplach potrubí </t>
  </si>
  <si>
    <t>Poznámka k položce:_x000d_
Propláchnutí systému</t>
  </si>
  <si>
    <t>D.1.4.2 - Primární okruh tepel...</t>
  </si>
  <si>
    <t xml:space="preserve">    8 - Trubní vedení</t>
  </si>
  <si>
    <t>M - Práce a dodávky M</t>
  </si>
  <si>
    <t xml:space="preserve">    46-M - Zemní práce při extr.mont.pracích</t>
  </si>
  <si>
    <t>224313121</t>
  </si>
  <si>
    <t>Vrty pro tepelná čerpadla průměru do 150 mm hloubky 0 až 150 m</t>
  </si>
  <si>
    <t>Vrty pro tepelná čerpadla průměru do 150 mm, hloubky 0 až 150 m</t>
  </si>
  <si>
    <t>https://podminky.urs.cz/item/CS_URS_2025_01/224313121</t>
  </si>
  <si>
    <t>224313221.R</t>
  </si>
  <si>
    <t>Vystrojení vrtů - Geotermální vertikální sonda</t>
  </si>
  <si>
    <t>Vystrojení vrtů - Geotermální vertikální sonda • délka normované sondy 200 m • typ vystrojení: 4x 40 x 4,5, SDR11, PN20, nebo sonda s proměnlivou tloušťkou stěny 4 x Ø 40 x 3,7 - 4,5 mm, SDR11, PN20 • vratné U-koleno se separační jímkou z PE 100 RC, PN25 • bezpečnostní separační jímka u dna vrtu o objemu 40 cm3 • průtok U-kolenem splňující VDI4640 • certifikace sondy SKZ HR3.26 a KIWA KOMO • zvýšená ochranná funkce při zapouštění sondy - NOPY • signatura směru proudění, signatura zauštěné hloubky</t>
  </si>
  <si>
    <t>224313431.R</t>
  </si>
  <si>
    <t>Redukce počtu větví vrtů - přímá (snížení počtu okruhů)</t>
  </si>
  <si>
    <t>Redukce počtu větví vrtů - přímá (snížení počtu okruhů) • redukce 2 x Ø 40 → 1 x Ø 50 mm, PE 100 RC, SRD 11, PN16 • 2 x elektrospojka: Ø 40 mm, PE 100, SDR 11</t>
  </si>
  <si>
    <t>Trubní vedení</t>
  </si>
  <si>
    <t>871181211</t>
  </si>
  <si>
    <t>Montáž potrubí z PE100 RC SDR 11 otevřený výkop svařovaných elektrotvarovkou d 50 x 4,6 mm</t>
  </si>
  <si>
    <t>Montáž vodovodního potrubí z polyetylenu PE100 RC v otevřeném výkopu svařovaných elektrotvarovkou SDR 11/PN16 d 50 x 4,6 mm</t>
  </si>
  <si>
    <t>https://podminky.urs.cz/item/CS_URS_2025_01/871181211</t>
  </si>
  <si>
    <t>28613502</t>
  </si>
  <si>
    <t>potrubí vodovodní dvouvrstvé PE100 RC SDR11 50x4,6mm</t>
  </si>
  <si>
    <t>100*1,015 "Přepočtené koeficientem množství</t>
  </si>
  <si>
    <t>871241211</t>
  </si>
  <si>
    <t>Montáž potrubí z PE100 RC SDR 11 otevřený výkop svařovaných elektrotvarovkou d 90 x 8,2 mm</t>
  </si>
  <si>
    <t>Montáž vodovodního potrubí z polyetylenu PE100 RC v otevřeném výkopu svařovaných elektrotvarovkou SDR 11/PN16 d 90 x 8,2 mm</t>
  </si>
  <si>
    <t>https://podminky.urs.cz/item/CS_URS_2025_01/871241211</t>
  </si>
  <si>
    <t>28613556</t>
  </si>
  <si>
    <t>potrubí vodovodní dvouvrstvé PE100 RC SDR11 90x8,2mm</t>
  </si>
  <si>
    <t>18*1,015 "Přepočtené koeficientem množství</t>
  </si>
  <si>
    <t>877181101</t>
  </si>
  <si>
    <t>Montáž elektrospojek na vodovodním potrubí z PE trub d 50</t>
  </si>
  <si>
    <t>Montáž tvarovek na vodovodním plastovém potrubí z polyetylenu PE 100 elektrotvarovek SDR 11/PN16 spojek, oblouků nebo redukcí d 50</t>
  </si>
  <si>
    <t>https://podminky.urs.cz/item/CS_URS_2025_01/877181101</t>
  </si>
  <si>
    <t>28615971</t>
  </si>
  <si>
    <t>elektrospojka SDR11 PE 100 PN16 D 50mm</t>
  </si>
  <si>
    <t>28614973</t>
  </si>
  <si>
    <t>elektroredukce PE 100 PN16 D 50-40mm</t>
  </si>
  <si>
    <t>28614945</t>
  </si>
  <si>
    <t>elektrokoleno 45° PE 100 PN16 D 50mm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</si>
  <si>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</si>
  <si>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</si>
  <si>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</si>
  <si>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https://podminky.urs.cz/item/CS_URS_2025_01/877241101</t>
  </si>
  <si>
    <t>28615974</t>
  </si>
  <si>
    <t>elektrospojka SDR11 PE 100 PN16 D 90mm</t>
  </si>
  <si>
    <t>28614948</t>
  </si>
  <si>
    <t>elektrokoleno 45° PE 100 PN16 D 90mm</t>
  </si>
  <si>
    <t>28653060</t>
  </si>
  <si>
    <t>elektrokoleno 90° PE 100 D 90mm</t>
  </si>
  <si>
    <t>877361102.R</t>
  </si>
  <si>
    <t>Plně vystrojená jímka pro sdružení a vyvážení 4ks geotermálních vrtů (např. PAK CUBE)</t>
  </si>
  <si>
    <t>Plně vystrojená jímka pro sdružení a vyvážení 4ks geotermálních vrtů • orientace vývodů: L1P3 • rozměry: 780 x 780 x 800 ± 50 mm (půdorys x výška) - nevodotěsná varianta</t>
  </si>
  <si>
    <t>891241112</t>
  </si>
  <si>
    <t>Montáž vodovodních šoupátek otevřený výkop DN 80</t>
  </si>
  <si>
    <t>Montáž vodovodních armatur na potrubí šoupátek nebo klapek uzavíracích v otevřeném výkopu nebo v šachtách s osazením zemní soupravy (bez poklopů) DN 80</t>
  </si>
  <si>
    <t>https://podminky.urs.cz/item/CS_URS_2025_01/891241112</t>
  </si>
  <si>
    <t>55128089</t>
  </si>
  <si>
    <t>klapka uzavírací mezipřírubová PN16 T 120°C disk nerez DN 80</t>
  </si>
  <si>
    <t>733390305</t>
  </si>
  <si>
    <t>Napuštění potrubí primárního okruhu tepelného čerpadla D 40x3,7 mm nemrznoucí směsí</t>
  </si>
  <si>
    <t>Napouštění potrubí primárních okruhů tepelných čerpadel nemrznoucí směsí do -15°C D 40x3,7 mm</t>
  </si>
  <si>
    <t>https://podminky.urs.cz/item/CS_URS_2025_01/733390305</t>
  </si>
  <si>
    <t>1480019</t>
  </si>
  <si>
    <t>TRUBKA OHEBNA KORUFLEX 160</t>
  </si>
  <si>
    <t>734109111.R</t>
  </si>
  <si>
    <t>Smršťovací rukáv za tepla 200/65 s lepidlem (1,22 m)</t>
  </si>
  <si>
    <t>Smršťovací rukáv za tepla 200/65 s lepidlem (1,22 m) • Stahovací rukáv pro zamezení vniku vlhkosti do izolace potrubí, utěsní chráničku vůči potrubí</t>
  </si>
  <si>
    <t>28653149</t>
  </si>
  <si>
    <t>nákružek lemový PE 100 SDR17 90mm</t>
  </si>
  <si>
    <t>WVN.FF700213W</t>
  </si>
  <si>
    <t>Příruba PP/ocel PN10/16 90 DN80</t>
  </si>
  <si>
    <t>Práce a dodávky M</t>
  </si>
  <si>
    <t>46-M</t>
  </si>
  <si>
    <t>Zemní práce při extr.mont.pracích</t>
  </si>
  <si>
    <t>460671112</t>
  </si>
  <si>
    <t>Výstražná fólie pro krytí kabelů šířky přes 20 do 25 cm</t>
  </si>
  <si>
    <t>Výstražné prvky pro krytí kabelů včetně vyrovnání povrchu rýhy, rozvinutí a uložení fólie, šířky přes 20 do 25 cm</t>
  </si>
  <si>
    <t>https://podminky.urs.cz/item/CS_URS_2025_01/460671112</t>
  </si>
  <si>
    <t>010001000</t>
  </si>
  <si>
    <t>Průzkumné, zeměměřičské a projektové práce</t>
  </si>
  <si>
    <t>…</t>
  </si>
  <si>
    <t>https://podminky.urs.cz/item/CS_URS_2025_01/010001000</t>
  </si>
  <si>
    <t>Zpracování dokumentace pro provádění vrtů hornickým způsobem, ve smyslu přílohy č. 1 vyhlášky č. 239/1998 - nutný pro kontrolní orgán - OBÚ</t>
  </si>
  <si>
    <t>3.000,-</t>
  </si>
  <si>
    <t>Hlášení prací na OBÚ (báňský úřad)</t>
  </si>
  <si>
    <t>2.000,-</t>
  </si>
  <si>
    <t>Autorský dozor projektanta, dozor hydrogeologa vč. cestovních nákladů, koordinace/sled/řízení</t>
  </si>
  <si>
    <t>10.000,-</t>
  </si>
  <si>
    <t>Geodetické vytyčení geotermálních vrtů, tras, vč. dopravy</t>
  </si>
  <si>
    <t>5.000,-</t>
  </si>
  <si>
    <t>Závěrečná technická zpráva primárního okruhu</t>
  </si>
  <si>
    <t>15.000,-</t>
  </si>
  <si>
    <t>Celkem</t>
  </si>
  <si>
    <t>35.000,-</t>
  </si>
  <si>
    <t>Mezisoučet</t>
  </si>
  <si>
    <t>070001000</t>
  </si>
  <si>
    <t>https://podminky.urs.cz/item/CS_URS_2025_01/070001000</t>
  </si>
  <si>
    <t>Doprava materiálu na stavbu</t>
  </si>
  <si>
    <t>30.000,-</t>
  </si>
  <si>
    <t>Doprava techniky na stavbu - vrtná souprava, technika</t>
  </si>
  <si>
    <t>Režijní náklady (ubytování pracovníků, případně cestovní náklady)</t>
  </si>
  <si>
    <t>20.000,-</t>
  </si>
  <si>
    <t>Odvoz a likvidace vytěženého materiálu z vrtání, přebytečného výkopku včetně poplatků za skládkovné (7 ks kontejneru 7m3)</t>
  </si>
  <si>
    <t>60.000,-</t>
  </si>
  <si>
    <t>celkem: 125.000,-</t>
  </si>
  <si>
    <t>D.1.4.3 - Elektroinstalace</t>
  </si>
  <si>
    <t xml:space="preserve">    21-M - Elektromontáže</t>
  </si>
  <si>
    <t xml:space="preserve">    22-M - Montáže technologických zařízení pro dopravní stavby</t>
  </si>
  <si>
    <t xml:space="preserve">    VRN8 - Přesun stavebních kapacit</t>
  </si>
  <si>
    <t>741110511</t>
  </si>
  <si>
    <t>Montáž lišta a kanálek vkládací šířky do 60 mm s víčkem</t>
  </si>
  <si>
    <t>Montáž lišt a kanálků elektroinstalačních se spojkami, ohyby a rohy a s nasunutím do krabic vkládacích s víčkem, šířky do 60 mm</t>
  </si>
  <si>
    <t>https://podminky.urs.cz/item/CS_URS_2025_01/741110511</t>
  </si>
  <si>
    <t>34571009</t>
  </si>
  <si>
    <t>lišta elektroinstalační vkládací 11x10mm</t>
  </si>
  <si>
    <t>46*1,05 "Přepočtené koeficientem množství</t>
  </si>
  <si>
    <t>741120101</t>
  </si>
  <si>
    <t>Montáž vodič Cu izolovaný plný a laněný s PVC pláštěm žíla 0,15 až 16 mm2 zatažený (např. CY, CHAH-V)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</si>
  <si>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</si>
  <si>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https://podminky.urs.cz/item/CS_URS_2025_01/741120101</t>
  </si>
  <si>
    <t>34141029</t>
  </si>
  <si>
    <t>vodič propojovací flexibilní jádro Cu lanované izolace PVC 450/750V (H07V-K) 1x16mm2</t>
  </si>
  <si>
    <t>15*1,15 "Přepočtené koeficientem množství</t>
  </si>
  <si>
    <t>741120103</t>
  </si>
  <si>
    <t>Montáž vodič Cu izolovaný plný a laněný s PVC pláštěm žíla 25 až 35 mm2 zatažený (např. CY, CHAH-V)</t>
  </si>
  <si>
    <t>Montáž vodičů izolovaných měděných bez ukončení uložených v trubkách nebo lištách zatažených plných a laněných s PVC pláštěm, bezhalogenových, ohniodolných (např. CY, CHAH-V) průřezu žíly 25 až 35 mm2</t>
  </si>
  <si>
    <t>https://podminky.urs.cz/item/CS_URS_2025_01/741120103</t>
  </si>
  <si>
    <t>34141030</t>
  </si>
  <si>
    <t>vodič propojovací flexibilní jádro Cu lanované izolace PVC 450/750V (H07V-K) 1x25mm2</t>
  </si>
  <si>
    <t>46*1,15 "Přepočtené koeficientem množství</t>
  </si>
  <si>
    <t>741122025</t>
  </si>
  <si>
    <t>Montáž kabel Cu bez ukončení uložený pod omítku plný kulatý 4x16 až 25 mm2 (např. CYKY)</t>
  </si>
  <si>
    <t>Montáž kabelů měděných bez ukončení uložených pod omítku plných kulatých (např. CYKY), počtu a průřezu žil 4x16 až 25 mm2</t>
  </si>
  <si>
    <t>https://podminky.urs.cz/item/CS_URS_2025_01/741122025</t>
  </si>
  <si>
    <t>34111080</t>
  </si>
  <si>
    <t>kabel instalační jádro Cu plné izolace PVC plášť PVC 450/750V (CYKY) 4x16mm2</t>
  </si>
  <si>
    <t>741122031</t>
  </si>
  <si>
    <t>Montáž kabel Cu bez ukončení uložený pod omítku plný kulatý 5x1,5 až 2,5 mm2 (např. CYKY)</t>
  </si>
  <si>
    <t>Montáž kabelů měděných bez ukončení uložených pod omítku plných kulatých (např. CYKY), počtu a průřezu žil 5x1,5 až 2,5 mm2</t>
  </si>
  <si>
    <t>https://podminky.urs.cz/item/CS_URS_2025_01/741122031</t>
  </si>
  <si>
    <t>34111090</t>
  </si>
  <si>
    <t>kabel instalační jádro Cu plné izolace PVC plášť PVC 450/750V (CYKY) 5x1,5mm2</t>
  </si>
  <si>
    <t>51*1,15 "Přepočtené koeficientem množství</t>
  </si>
  <si>
    <t>741122033</t>
  </si>
  <si>
    <t>Montáž kabel Cu bez ukončení uložený pod omítku plný kulatý 5x10 mm2 (např. CYKY)</t>
  </si>
  <si>
    <t>Montáž kabelů měděných bez ukončení uložených pod omítku plných kulatých (např. CYKY), počtu a průřezu žil 5x10 mm2</t>
  </si>
  <si>
    <t>https://podminky.urs.cz/item/CS_URS_2025_01/741122033</t>
  </si>
  <si>
    <t>34113034</t>
  </si>
  <si>
    <t>kabel instalační jádro Cu plné izolace PVC plášť PVC 450/750V (CYKY) 5x10mm2</t>
  </si>
  <si>
    <t>10*1,15 "Přepočtené koeficientem množství</t>
  </si>
  <si>
    <t>741220004</t>
  </si>
  <si>
    <t>Montáž skříň přístrojová plastová nebo hliníková rozměr 250x250-640x320 mm prázdná</t>
  </si>
  <si>
    <t>Montáž skříní přístrojových prázdných plastových nebo hliníkových, pohledové plochy vel. 250x250 až 640x320 mm</t>
  </si>
  <si>
    <t>https://podminky.urs.cz/item/CS_URS_2025_01/741220004</t>
  </si>
  <si>
    <t>Rozvaděčová skříň HAGER VP72GE -- 3x18 (54) mod</t>
  </si>
  <si>
    <t>Modul spínače HDO</t>
  </si>
  <si>
    <t>741231013</t>
  </si>
  <si>
    <t>Montáž svorkovnice do rozvaděčů - jistící</t>
  </si>
  <si>
    <t>Montáž svorkovnic do rozváděčů s popisnými štítky se zapojením vodičů na jedné straně jistících</t>
  </si>
  <si>
    <t>https://podminky.urs.cz/item/CS_URS_2025_01/741231013</t>
  </si>
  <si>
    <t>10.321.039</t>
  </si>
  <si>
    <t>Svorkovnice +pomocný materiál</t>
  </si>
  <si>
    <t xml:space="preserve">ABB Jističe a chrániče compact příslEND koncovka  GJI1001814R0001</t>
  </si>
  <si>
    <t>741320113</t>
  </si>
  <si>
    <t>Montáž jističů jednopólových nn do 63 A s krytem se zapojením vodičů</t>
  </si>
  <si>
    <t>Montáž jističů se zapojením vodičů jednopólových nn do 63 A s krytem</t>
  </si>
  <si>
    <t>https://podminky.urs.cz/item/CS_URS_2025_01/741320113</t>
  </si>
  <si>
    <t>RE</t>
  </si>
  <si>
    <t>RTC</t>
  </si>
  <si>
    <t>Jistič 50A/3/B, zkrat.odolnost 10kA</t>
  </si>
  <si>
    <t>Jistič 2A/1/B, zkrat.odolnost 10kA</t>
  </si>
  <si>
    <t>Hlavní vypínač - panelový, 63A/3</t>
  </si>
  <si>
    <t>06</t>
  </si>
  <si>
    <t>Svodič přepětí T1+T2</t>
  </si>
  <si>
    <t>07</t>
  </si>
  <si>
    <t>Jistič 40A/3/C, zkrat.odolnost 10kA</t>
  </si>
  <si>
    <t>Jistič 6A/1/B, zkrat.odolnost 10kA</t>
  </si>
  <si>
    <t>Jističochránič, kombinovaný jistič+chránič, 16A/2/B/30mA, zkrat.odolnost 10kA</t>
  </si>
  <si>
    <t>Jističochránič, kombinovaný jistič+chránič, 6A/2/B/30mA, zkrat.odolnost 10kA</t>
  </si>
  <si>
    <t>Relé instalační 6A, AC1, 230VAC cívka</t>
  </si>
  <si>
    <t>741810001</t>
  </si>
  <si>
    <t>Celková prohlídka elektrického rozvodu a zařízení do 100 000,- Kč</t>
  </si>
  <si>
    <t>Zkoušky a prohlídky elektrických rozvodů a zařízení celková prohlídka a vyhotovení revizní zprávy pro objem montážních prací do 100 tis. Kč</t>
  </si>
  <si>
    <t>https://podminky.urs.cz/item/CS_URS_2025_01/741810001</t>
  </si>
  <si>
    <t>21-M</t>
  </si>
  <si>
    <t>Elektromontáže</t>
  </si>
  <si>
    <t>210160682</t>
  </si>
  <si>
    <t>Montáž elektroměrů třífázových se zapojením vodičů</t>
  </si>
  <si>
    <t>Montáž měřicích přístrojů, bez zapojení vodičů elektroměru třífázového</t>
  </si>
  <si>
    <t>https://podminky.urs.cz/item/CS_URS_2025_01/210160682</t>
  </si>
  <si>
    <t>1030080392</t>
  </si>
  <si>
    <t>ABB 2CMA100013R1000 A44 211-100</t>
  </si>
  <si>
    <t>256</t>
  </si>
  <si>
    <t>22-M</t>
  </si>
  <si>
    <t>Montáže technologických zařízení pro dopravní stavby</t>
  </si>
  <si>
    <t>220110931.R</t>
  </si>
  <si>
    <t>zemnící sběrnice EPS2</t>
  </si>
  <si>
    <t>468081122</t>
  </si>
  <si>
    <t>Vybourání otvorů pro elektroinstalace ve zdivu z lehkých betonů pl přes 0,09 do 0,25 m2 tl přes 15 do 30 cm</t>
  </si>
  <si>
    <t>Vybourání otvorů ve zdivu z lehkých betonů plochy přes 0,09 do 0,25 m2 a tloušťky přes 15 do 30 cm</t>
  </si>
  <si>
    <t>https://podminky.urs.cz/item/CS_URS_2025_01/468081122</t>
  </si>
  <si>
    <t>468101114</t>
  </si>
  <si>
    <t>Vysekání rýh pro montáž trubek a kabelů ve zdivu betonovém hl do 3 cm a š přes 7 do 10 cm</t>
  </si>
  <si>
    <t>Vysekání rýh pro montáž trubek a kabelů v kamenných nebo betonových zdech hloubky do 3 cm a šířky přes 7 do 10 cm</t>
  </si>
  <si>
    <t>https://podminky.urs.cz/item/CS_URS_2025_01/468101114</t>
  </si>
  <si>
    <t>Poznámka k položce:_x000d_
Dokumentace skutečného provedení</t>
  </si>
  <si>
    <t>VRN8</t>
  </si>
  <si>
    <t>Přesun stavebních kapacit</t>
  </si>
  <si>
    <t>081002000</t>
  </si>
  <si>
    <t>Doprava zaměstnanců</t>
  </si>
  <si>
    <t>1267986958</t>
  </si>
  <si>
    <t>https://podminky.urs.cz/item/CS_URS_2025_01/081002000</t>
  </si>
  <si>
    <t>D.2 - Fotovoltaická elektrárna</t>
  </si>
  <si>
    <t>David Lipčák</t>
  </si>
  <si>
    <t xml:space="preserve">    742 - Elektroinstalace - slaboproud</t>
  </si>
  <si>
    <t xml:space="preserve">    58-M - Revize vyhrazených technických zařízení</t>
  </si>
  <si>
    <t>741110043</t>
  </si>
  <si>
    <t>Montáž trubka plastová ohebná D přes 35 mm uložená pevně</t>
  </si>
  <si>
    <t>7441566</t>
  </si>
  <si>
    <t>Montáž trubek elektroinstalačních s nasunutím nebo našroubováním do krabic plastových ohebných, uložených pevně, vnější Ø přes 35 mm</t>
  </si>
  <si>
    <t>https://podminky.urs.cz/item/CS_URS_2025_01/741110043</t>
  </si>
  <si>
    <t>34571561</t>
  </si>
  <si>
    <t>trubka elektroinstalační tuhá vysoce odolná z PVC UV stabilní D 45,4/50mm</t>
  </si>
  <si>
    <t>-1522949768</t>
  </si>
  <si>
    <t>50*1,05 'Přepočtené koeficientem množství</t>
  </si>
  <si>
    <t>1747839965</t>
  </si>
  <si>
    <t>"H07V-U 16mm ZŽ (CY)"60</t>
  </si>
  <si>
    <t>"H07V-U 6mm ZŽ (CY)"20</t>
  </si>
  <si>
    <t>34141357</t>
  </si>
  <si>
    <t>vodič propojovací mrazuvzdorný jádro Cu lanované izolace PVC 450/750V (CMA) 1x6mm2</t>
  </si>
  <si>
    <t>-1751283842</t>
  </si>
  <si>
    <t>20*1,15 'Přepočtené koeficientem množství</t>
  </si>
  <si>
    <t>34141359</t>
  </si>
  <si>
    <t>vodič propojovací mrazuvzdorný jádro Cu lanované izolace PVC 450/750V (CMA) 1x16mm2</t>
  </si>
  <si>
    <t>1484228</t>
  </si>
  <si>
    <t>60*1,15 'Přepočtené koeficientem množství</t>
  </si>
  <si>
    <t>741120124</t>
  </si>
  <si>
    <t>Montáž fotovoltaických kabelů uložených v trubkách nebo lištách průměru přes 4 do 6 mm</t>
  </si>
  <si>
    <t>520587985</t>
  </si>
  <si>
    <t>Montáž fotovoltaických kabelů bez ukončení, uložených v trubkách nebo lištách, průměru přes 4 do 6 mm</t>
  </si>
  <si>
    <t>https://podminky.urs.cz/item/CS_URS_2025_01/741120124</t>
  </si>
  <si>
    <t>34111851</t>
  </si>
  <si>
    <t>kabel fotovoltaický černý nebo červený průměr 6mm</t>
  </si>
  <si>
    <t>2011052156</t>
  </si>
  <si>
    <t>350*1,2 'Přepočtené koeficientem množství</t>
  </si>
  <si>
    <t>741122015</t>
  </si>
  <si>
    <t>Montáž kabel Cu bez ukončení uložený pod omítku plný kulatý 3x1,5 mm2 (např. CYKY)</t>
  </si>
  <si>
    <t>1239707138</t>
  </si>
  <si>
    <t>Montáž kabelů měděných bez ukončení uložených pod omítku plných kulatých (např. CYKY), počtu a průřezu žil 3x1,5 mm2</t>
  </si>
  <si>
    <t>https://podminky.urs.cz/item/CS_URS_2025_01/741122015</t>
  </si>
  <si>
    <t>34111030</t>
  </si>
  <si>
    <t>kabel instalační jádro Cu plné izolace PVC plášť PVC 450/750V (CYKY) 3x1,5mm2</t>
  </si>
  <si>
    <t>2024824600</t>
  </si>
  <si>
    <t>741122024</t>
  </si>
  <si>
    <t>Montáž kabel Cu bez ukončení uložený pod omítku plný kulatý 4x10 mm2 (např. CYKY)</t>
  </si>
  <si>
    <t>23723510</t>
  </si>
  <si>
    <t>Montáž kabelů měděných bez ukončení uložených pod omítku plných kulatých (např. CYKY), počtu a průřezu žil 4x10 mm2</t>
  </si>
  <si>
    <t>https://podminky.urs.cz/item/CS_URS_2025_01/741122024</t>
  </si>
  <si>
    <t>34111076</t>
  </si>
  <si>
    <t>kabel instalační jádro Cu plné izolace PVC plášť PVC 450/750V (CYKY) 4x10mm2</t>
  </si>
  <si>
    <t>-944245133</t>
  </si>
  <si>
    <t>5*1,15 'Přepočtené koeficientem množství</t>
  </si>
  <si>
    <t>741122032</t>
  </si>
  <si>
    <t>Montáž kabel Cu bez ukončení uložený pod omítku plný kulatý 5x4 až 6 mm2 (např. CYKY)</t>
  </si>
  <si>
    <t>-641110371</t>
  </si>
  <si>
    <t>Montáž kabelů měděných bez ukončení uložených pod omítku plných kulatých (např. CYKY), počtu a průřezu žil 5x4 až 6 mm2</t>
  </si>
  <si>
    <t>https://podminky.urs.cz/item/CS_URS_2025_01/741122032</t>
  </si>
  <si>
    <t>34111100</t>
  </si>
  <si>
    <t>kabel instalační jádro Cu plné izolace PVC plášť PVC 450/750V (CYKY) 5x6mm2</t>
  </si>
  <si>
    <t>-1841049456</t>
  </si>
  <si>
    <t>741122201</t>
  </si>
  <si>
    <t>Montáž kabel Cu plný kulatý žíla 2x1,5 až 6 mm2 uložený volně (např. CYKY)</t>
  </si>
  <si>
    <t>1653526864</t>
  </si>
  <si>
    <t>Montáž kabelů měděných bez ukončení uložených volně nebo v liště plných kulatých (např. CYKY) počtu a průřezu žil 2x1,5 až 6 mm2</t>
  </si>
  <si>
    <t>https://podminky.urs.cz/item/CS_URS_2025_01/741122201</t>
  </si>
  <si>
    <t>34111524</t>
  </si>
  <si>
    <t>kabel silový oheň retardující bezhalogenový s funkčností při požáru 180min a P60-R reakce na oheň B2cas1d1a1 jádro Cu 0,6/1kV (1-CSKH-V) 2x1,5mm2</t>
  </si>
  <si>
    <t>2083903458</t>
  </si>
  <si>
    <t>3*1,15 'Přepočtené koeficientem množství</t>
  </si>
  <si>
    <t>741130420</t>
  </si>
  <si>
    <t>Nalisování konektorů na fotovoltaický kabel</t>
  </si>
  <si>
    <t>874013844</t>
  </si>
  <si>
    <t>Montáž fotovoltaických kabelů nalisování konektoru na fotovoltaický kabel</t>
  </si>
  <si>
    <t>https://podminky.urs.cz/item/CS_URS_2025_01/741130420</t>
  </si>
  <si>
    <t>34111803</t>
  </si>
  <si>
    <t>konektory MC4 pro napojení prodlužovacích kabelů k fotovoltaickému panelu</t>
  </si>
  <si>
    <t>-2131316002</t>
  </si>
  <si>
    <t>741210701</t>
  </si>
  <si>
    <t>Montáž rozvaděč řídící a ovládací pro rozvodny vnitřní i vnější do 100 kg</t>
  </si>
  <si>
    <t>767371548</t>
  </si>
  <si>
    <t>Montáž rozvaděčů řídících a ovládacích pro rozvodny bez zapojení vodičů a utěsnění vnitřních a venkovních, hmotnosti do 100 kg</t>
  </si>
  <si>
    <t>https://podminky.urs.cz/item/CS_URS_2025_01/741210701</t>
  </si>
  <si>
    <t>RMAT0005</t>
  </si>
  <si>
    <t>Fotovoltaický AC rozvaděč 50A 35kW RFVE AC, kompletní</t>
  </si>
  <si>
    <t>-311618973</t>
  </si>
  <si>
    <t>RMAT0006</t>
  </si>
  <si>
    <t>Fotovoltaický DC rozvaděč 4 stringy 1000V, IP65, kompletní</t>
  </si>
  <si>
    <t>-293334001</t>
  </si>
  <si>
    <t>741311071</t>
  </si>
  <si>
    <t>Montáž tlačítka nouzového zastavení/vypnutí TOTAL STOP přisazeného nebo nástěnného se zapojením vodičů</t>
  </si>
  <si>
    <t>1329885390</t>
  </si>
  <si>
    <t>Montáž spínačů speciálních se zapojením vodičů tlačítka nouzového zastavení/vypnutí TOTAL STOP přisazeného nebo nástěnného</t>
  </si>
  <si>
    <t>https://podminky.urs.cz/item/CS_URS_2025_01/741311071</t>
  </si>
  <si>
    <t>34532001</t>
  </si>
  <si>
    <t>ovládač nouzového zastavení s aretací 1V 3A 240V AC</t>
  </si>
  <si>
    <t>-210756288</t>
  </si>
  <si>
    <t>Poznámka k položce:_x000d_
červené pod sklem STOP FVE</t>
  </si>
  <si>
    <t>741320171</t>
  </si>
  <si>
    <t>Montáž jističů třípólových nn do 63 A bez krytu se zapojením vodičů</t>
  </si>
  <si>
    <t>-1255221389</t>
  </si>
  <si>
    <t>Montáž jističů se zapojením vodičů třípólových nn do 63 A bez krytu</t>
  </si>
  <si>
    <t>https://podminky.urs.cz/item/CS_URS_2025_01/741320171</t>
  </si>
  <si>
    <t>35822181</t>
  </si>
  <si>
    <t>jistič 3-pólový 50 A vypínací charakteristika B vypínací schopnost 10 kA</t>
  </si>
  <si>
    <t>121890345</t>
  </si>
  <si>
    <t>741322111</t>
  </si>
  <si>
    <t>Montáž svodiče přepětí nn typ 2 čtyřpólových jednodílných se zapojením vodičů</t>
  </si>
  <si>
    <t>-1575926020</t>
  </si>
  <si>
    <t>Montáž přepěťových ochran nn se zapojením vodičů svodiče přepětí - typ 2 čtyřpólových jednodílných</t>
  </si>
  <si>
    <t>https://podminky.urs.cz/item/CS_URS_2025_01/741322111</t>
  </si>
  <si>
    <t>RMAT0007</t>
  </si>
  <si>
    <t>svodič přepětí kompletní v krabici pro každý string SPD2 T1+T2 2+0 1010 VDC</t>
  </si>
  <si>
    <t>-695322461</t>
  </si>
  <si>
    <t>741450002</t>
  </si>
  <si>
    <t>Montáž svorkovnice ekvipotenciálního pospojení</t>
  </si>
  <si>
    <t>-1448628928</t>
  </si>
  <si>
    <t>Montáž prvků pro vyrovnání potenciálu svorkovnice ekvipotenciálního pospojení</t>
  </si>
  <si>
    <t>https://podminky.urs.cz/item/CS_URS_2025_01/741450002</t>
  </si>
  <si>
    <t>34565002</t>
  </si>
  <si>
    <t>svorkovnice ekvipotenciální 200x65mm</t>
  </si>
  <si>
    <t>65028152</t>
  </si>
  <si>
    <t>741711001</t>
  </si>
  <si>
    <t>Montáž nosné konstrukce fotovoltaických panelů na šikmé střeše přes krytinu do nosné konstrukce</t>
  </si>
  <si>
    <t>358386384</t>
  </si>
  <si>
    <t>Montáž nosné konstrukce fotovoltaických panelů umístěné na šikmé střeše kotvené přes střešní krytinu do nosné konstrukce</t>
  </si>
  <si>
    <t>https://podminky.urs.cz/item/CS_URS_2025_01/741711001</t>
  </si>
  <si>
    <t>42412501</t>
  </si>
  <si>
    <t>konstrukce nosná pro fotovoltaické panely na šikmé střechy krytina falcovaná, set pro 1 panel</t>
  </si>
  <si>
    <t>sada</t>
  </si>
  <si>
    <t>1626716944</t>
  </si>
  <si>
    <t>741721201</t>
  </si>
  <si>
    <t>Montáž fotovoltaických panelů krystalických na šikmou střechu výkonu přes 300 Wp</t>
  </si>
  <si>
    <t>1585030666</t>
  </si>
  <si>
    <t>Montáž fotovoltaických panelů výkonu přes 300 Wp, umístěných na šikmé střeše krystalických</t>
  </si>
  <si>
    <t>https://podminky.urs.cz/item/CS_URS_2025_01/741721201</t>
  </si>
  <si>
    <t>35002030</t>
  </si>
  <si>
    <t>panel fotovoltaický monokrystalický 450Wp</t>
  </si>
  <si>
    <t>2074804608</t>
  </si>
  <si>
    <t>741730036</t>
  </si>
  <si>
    <t>Montáž střídače napětí DC/AC hybridního třífázového pro fotovoltaické systémy, max. výstupní výkon přes 10000 W</t>
  </si>
  <si>
    <t>221552074</t>
  </si>
  <si>
    <t>Montáž střídače napětí DC/AC fotovoltaických systémů včetně osazení a připojení hybridního DC/AC třífázového, maximální výstupní výkon přes 10 000 W</t>
  </si>
  <si>
    <t>https://podminky.urs.cz/item/CS_URS_2025_01/741730036</t>
  </si>
  <si>
    <t>35672022</t>
  </si>
  <si>
    <t>měnič fotovoltaický hybridní beztransformátorový maximální vstupní výkon 13000W, jmenovitý výstupní výkon 10000W</t>
  </si>
  <si>
    <t>-1200006624</t>
  </si>
  <si>
    <t>Poznámka k položce:_x000d_
projektem uvažováno 1ks o max. 20kVA</t>
  </si>
  <si>
    <t>741732063</t>
  </si>
  <si>
    <t>Montáž výkonového optimizéru na panel max. výkon přes 650 W</t>
  </si>
  <si>
    <t>11308914</t>
  </si>
  <si>
    <t>Montáž stejnosměrného měniče napětí DC/DC fotovoltaických systémů výkonového optimizéru, výstupní výkon přes 650 W</t>
  </si>
  <si>
    <t>https://podminky.urs.cz/item/CS_URS_2025_01/741732063</t>
  </si>
  <si>
    <t>35671256</t>
  </si>
  <si>
    <t>optimizér přídavný na panel jmenovitý DC výkon 700W</t>
  </si>
  <si>
    <t>-1078324876</t>
  </si>
  <si>
    <t>741751011</t>
  </si>
  <si>
    <t>Montáž akumulátorové baterie lithiové pro fotovoltaické systémy s napětím 12 V s kapacitou do 20 Ah</t>
  </si>
  <si>
    <t>1084836104</t>
  </si>
  <si>
    <t>Montáž akumulátorových baterií pro fotovoltaické systémy lithiových s pracovním napětím 12 V, kapacity do 20 Ah</t>
  </si>
  <si>
    <t>https://podminky.urs.cz/item/CS_URS_2025_01/741751011</t>
  </si>
  <si>
    <t>RMAT0003</t>
  </si>
  <si>
    <t>akumulátorové baterie Master unit, 5,8kWh, V1</t>
  </si>
  <si>
    <t>-926804415</t>
  </si>
  <si>
    <t>RMAT0004</t>
  </si>
  <si>
    <t>591767206</t>
  </si>
  <si>
    <t>741761081</t>
  </si>
  <si>
    <t>Instalace SW licence monitorovacího zařízení</t>
  </si>
  <si>
    <t>-546184424</t>
  </si>
  <si>
    <t>Montáž monitorovacího zařízení fotovoltaických systémů instalace SW licence</t>
  </si>
  <si>
    <t>https://podminky.urs.cz/item/CS_URS_2025_01/741761081</t>
  </si>
  <si>
    <t>40561098</t>
  </si>
  <si>
    <t>licence pro roční provoz Internetového portálu pro 1 zařízení (střídač, měřidlo)</t>
  </si>
  <si>
    <t>423931349</t>
  </si>
  <si>
    <t>741791003</t>
  </si>
  <si>
    <t>Montáž elektroměru třífázového pro fotovoltaické systémy</t>
  </si>
  <si>
    <t>1723408414</t>
  </si>
  <si>
    <t>Montáž ostatních zařízení a příslušenství fotovoltaických systémů elektroměru třífázového</t>
  </si>
  <si>
    <t>https://podminky.urs.cz/item/CS_URS_2025_01/741791003</t>
  </si>
  <si>
    <t>35889009</t>
  </si>
  <si>
    <t>obousměrný elektroměr s optimalizací vlastní spotřeby pro třífázové měniče</t>
  </si>
  <si>
    <t>-241227324</t>
  </si>
  <si>
    <t>741791011</t>
  </si>
  <si>
    <t>Montáž síťového analyzátoru</t>
  </si>
  <si>
    <t>-545573397</t>
  </si>
  <si>
    <t>Montáž ostatních zařízení a příslušenství fotovoltaických systémů síťového analyzátoru</t>
  </si>
  <si>
    <t>https://podminky.urs.cz/item/CS_URS_2025_01/741791011</t>
  </si>
  <si>
    <t>35889008</t>
  </si>
  <si>
    <t>analyzátor síťový 4 DIN moduly pro monitorování TRMS hlavních elektrických měření v jednofázových, třífázových a třífázových + neutrálních systémech s vyváženou a nevyváženou zátěží</t>
  </si>
  <si>
    <t>-1250355894</t>
  </si>
  <si>
    <t>741791212</t>
  </si>
  <si>
    <t>Montáž proudového senzoru</t>
  </si>
  <si>
    <t>1934062789</t>
  </si>
  <si>
    <t>Montáž ostatních zařízení a příslušenství fotovoltaických systémů proudového senzoru</t>
  </si>
  <si>
    <t>https://podminky.urs.cz/item/CS_URS_2025_01/741791212</t>
  </si>
  <si>
    <t>RMAT0008</t>
  </si>
  <si>
    <t>senzor RSS Transmitter Kit</t>
  </si>
  <si>
    <t>1265403047</t>
  </si>
  <si>
    <t>741810003</t>
  </si>
  <si>
    <t>Celková prohlídka elektrického rozvodu a zařízení přes 0,5 do 1 milionu Kč</t>
  </si>
  <si>
    <t>1001172908</t>
  </si>
  <si>
    <t>Zkoušky a prohlídky elektrických rozvodů a zařízení celková prohlídka a vyhotovení revizní zprávy pro objem montážních prací přes 500 do 1000 tis. Kč</t>
  </si>
  <si>
    <t>https://podminky.urs.cz/item/CS_URS_2025_01/741810003</t>
  </si>
  <si>
    <t>741810011</t>
  </si>
  <si>
    <t>Příplatek k celkové prohlídce za každých dalších 500 000,- Kč</t>
  </si>
  <si>
    <t>-626812346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</si>
  <si>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</si>
  <si>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https://podminky.urs.cz/item/CS_URS_2025_01/741810011</t>
  </si>
  <si>
    <t>741820001</t>
  </si>
  <si>
    <t>Měření zemních odporů zemniče</t>
  </si>
  <si>
    <t>-1674271360</t>
  </si>
  <si>
    <t>https://podminky.urs.cz/item/CS_URS_2025_01/741820001</t>
  </si>
  <si>
    <t>741910412</t>
  </si>
  <si>
    <t>Montáž žlab kovový šířky do 100 mm bez víka</t>
  </si>
  <si>
    <t>-1711354513</t>
  </si>
  <si>
    <t>Montáž žlabů bez stojiny a výložníků kovových s podpěrkami a příslušenstvím bez víka, šířky do 100 mm</t>
  </si>
  <si>
    <t>https://podminky.urs.cz/item/CS_URS_2025_01/741910412</t>
  </si>
  <si>
    <t>34575203</t>
  </si>
  <si>
    <t>žlab kabelový ocelový děrovaný SZ protipožární P90-R 100x60x1,50mm</t>
  </si>
  <si>
    <t>-885011979</t>
  </si>
  <si>
    <t>34575327</t>
  </si>
  <si>
    <t>koncovka žlabu/lávky kabelové ocelové děrované SZ protipožární P-90R 100x60mm</t>
  </si>
  <si>
    <t>949967097</t>
  </si>
  <si>
    <t>34575223</t>
  </si>
  <si>
    <t>spojka žlabu kabelového ocelového děrovaného SZ protipožární P-90R š. 100mm</t>
  </si>
  <si>
    <t>-867518752</t>
  </si>
  <si>
    <t>34575337</t>
  </si>
  <si>
    <t>přepážka žlabu kabelového ocelového děrovaného SZ protipožární P-90R výšky 60mm</t>
  </si>
  <si>
    <t>-929816173</t>
  </si>
  <si>
    <t>741910512</t>
  </si>
  <si>
    <t>Montáž se zhotovením konstrukce pro upevnění přístrojů přes 5 do 10 kg</t>
  </si>
  <si>
    <t>1543934248</t>
  </si>
  <si>
    <t>Montáž kovových nosných a doplňkových konstrukcí se zhotovením pro upevnění přístrojů a zařízení celkové hmotnosti přes 5 do 10 kg</t>
  </si>
  <si>
    <t>https://podminky.urs.cz/item/CS_URS_2025_01/741910512</t>
  </si>
  <si>
    <t>Poznámka k položce:_x000d_
upevnění kabelového žlabu pod fasádu</t>
  </si>
  <si>
    <t>34575349</t>
  </si>
  <si>
    <t>kotva pro kabelové trasy protipožární P-90R M6</t>
  </si>
  <si>
    <t>-29136254</t>
  </si>
  <si>
    <t>741910421</t>
  </si>
  <si>
    <t>Montáž žlab kovový - uzavření víkem</t>
  </si>
  <si>
    <t>-376362828</t>
  </si>
  <si>
    <t>Montáž žlabů bez stojiny a výložníků kovových s podpěrkami a příslušenstvím uzavření víkem</t>
  </si>
  <si>
    <t>https://podminky.urs.cz/item/CS_URS_2025_01/741910421</t>
  </si>
  <si>
    <t>RMAT0001</t>
  </si>
  <si>
    <t>víko žlabu 2m/ks š 100mm</t>
  </si>
  <si>
    <t>-750807373</t>
  </si>
  <si>
    <t>741920311</t>
  </si>
  <si>
    <t>Ucpávka prostupu kabelového svazku tmelem otvor D 90 mm zaplnění prostupu kabely z 10% stěnou tl 100 mm požární odolnost EI 90</t>
  </si>
  <si>
    <t>1860249024</t>
  </si>
  <si>
    <t>Protipožární ucpávky svazků kabelů prostup stěnou tloušťky 100 mm tmelem, požární odolnost EI 90 při 10% zaplnění prostupu kabely průměr prostupu 90 mm</t>
  </si>
  <si>
    <t>https://podminky.urs.cz/item/CS_URS_2025_01/741920311</t>
  </si>
  <si>
    <t>741410003</t>
  </si>
  <si>
    <t>Montáž drátu nebo lana uzemňovacího průměru do 10 mm na povrchu</t>
  </si>
  <si>
    <t>214713954</t>
  </si>
  <si>
    <t>Montáž uzemňovacího vedení s upevněním, propojením a připojením pomocí svorek na povrchu drátu nebo lana Ø do 10 mm</t>
  </si>
  <si>
    <t>https://podminky.urs.cz/item/CS_URS_2025_01/741410003</t>
  </si>
  <si>
    <t>35441077</t>
  </si>
  <si>
    <t>drát D 8mm AlMgSi</t>
  </si>
  <si>
    <t>kg</t>
  </si>
  <si>
    <t>-943186977</t>
  </si>
  <si>
    <t>0,135*40</t>
  </si>
  <si>
    <t>741420020</t>
  </si>
  <si>
    <t>Montáž svorka hromosvodná s jedním šroubem</t>
  </si>
  <si>
    <t>-1781222097</t>
  </si>
  <si>
    <t>Montáž hromosvodného vedení svorek s jedním šroubem</t>
  </si>
  <si>
    <t>https://podminky.urs.cz/item/CS_URS_2025_01/741420020</t>
  </si>
  <si>
    <t>35431005</t>
  </si>
  <si>
    <t>svorka uzemnění AlMgSi univerzální bez středové destičky</t>
  </si>
  <si>
    <t>2077140839</t>
  </si>
  <si>
    <t>741420023</t>
  </si>
  <si>
    <t>Montáž svorka hromosvodná na okapové žlaby</t>
  </si>
  <si>
    <t>422981623</t>
  </si>
  <si>
    <t>Montáž hromosvodného vedení svorek na okapové žlaby</t>
  </si>
  <si>
    <t>https://podminky.urs.cz/item/CS_URS_2025_01/741420023</t>
  </si>
  <si>
    <t>35431039</t>
  </si>
  <si>
    <t>svorka uzemnění AlMgSi na okapové žlaby</t>
  </si>
  <si>
    <t>-609554660</t>
  </si>
  <si>
    <t>998741101</t>
  </si>
  <si>
    <t>Přesun hmot tonážní pro silnoproud v objektech v do 6 m</t>
  </si>
  <si>
    <t>-1658301337</t>
  </si>
  <si>
    <t>Přesun hmot pro silnoproud stanovený z hmotnosti přesunovaného materiálu vodorovná dopravní vzdálenost do 50 m základní v objektech výšky do 6 m</t>
  </si>
  <si>
    <t>https://podminky.urs.cz/item/CS_URS_2025_01/998741101</t>
  </si>
  <si>
    <t>998741102</t>
  </si>
  <si>
    <t>Přesun hmot tonážní pro silnoproud v objektech v přes 6 do 12 m</t>
  </si>
  <si>
    <t>-1997247420</t>
  </si>
  <si>
    <t>Přesun hmot pro silnoproud stanovený z hmotnosti přesunovaného materiálu vodorovná dopravní vzdálenost do 50 m základní v objektech výšky přes 6 do 12 m</t>
  </si>
  <si>
    <t>https://podminky.urs.cz/item/CS_URS_2025_01/998741102</t>
  </si>
  <si>
    <t>RKON1000</t>
  </si>
  <si>
    <t>Dokončovací a drobné elektromontážní a pomocné práce</t>
  </si>
  <si>
    <t>607321030</t>
  </si>
  <si>
    <t>RMAT1000</t>
  </si>
  <si>
    <t>Drobný montážní a pomocný elektromateriál, blíže nespecifikovaný</t>
  </si>
  <si>
    <t>-117275182</t>
  </si>
  <si>
    <t>Drobný montážní, spojovací, označovací a pomocný elektromateriál, blíže nespecifikovaný</t>
  </si>
  <si>
    <t>742</t>
  </si>
  <si>
    <t>Elektroinstalace - slaboproud</t>
  </si>
  <si>
    <t>742124001</t>
  </si>
  <si>
    <t>Montáž kabelů datových FTP, UTP, STP pro vnitřní rozvody do žlabu nebo lišty</t>
  </si>
  <si>
    <t>736032984</t>
  </si>
  <si>
    <t>https://podminky.urs.cz/item/CS_URS_2025_01/742124001</t>
  </si>
  <si>
    <t>34121270</t>
  </si>
  <si>
    <t>kabel datový bezhalogenový celkově stíněný Al fólií třída reakce na oheň B2cas1d1a1 jádro Cu plné (F/UTP) kategorie 5e</t>
  </si>
  <si>
    <t>1982435493</t>
  </si>
  <si>
    <t>20*1,2 'Přepočtené koeficientem množství</t>
  </si>
  <si>
    <t>742210121</t>
  </si>
  <si>
    <t>Montáž hlásiče automatického bodového</t>
  </si>
  <si>
    <t>-2086019315</t>
  </si>
  <si>
    <t>https://podminky.urs.cz/item/CS_URS_2025_01/742210121</t>
  </si>
  <si>
    <t>RMAT0002</t>
  </si>
  <si>
    <t>hlásič opticko-kouřový automatický 9V</t>
  </si>
  <si>
    <t>-1657397877</t>
  </si>
  <si>
    <t>75</t>
  </si>
  <si>
    <t>742210131</t>
  </si>
  <si>
    <t>Montáž soklu hlásiče nebo patice</t>
  </si>
  <si>
    <t>-613339801</t>
  </si>
  <si>
    <t>https://podminky.urs.cz/item/CS_URS_2025_01/742210131</t>
  </si>
  <si>
    <t>Poznámka k položce:_x000d_
patice je spoučástí hlásiče</t>
  </si>
  <si>
    <t>742330045</t>
  </si>
  <si>
    <t>Montáž datové zásuvky 1 až 6 pozic přisazené na omítku</t>
  </si>
  <si>
    <t>-1832294995</t>
  </si>
  <si>
    <t>Montáž strukturované kabeláže zásuvek datových přisazené na omítku 1 až 6 pozic</t>
  </si>
  <si>
    <t>https://podminky.urs.cz/item/CS_URS_2025_01/742330045</t>
  </si>
  <si>
    <t>77</t>
  </si>
  <si>
    <t>37451205</t>
  </si>
  <si>
    <t>krabička datové zásuvky na omítku PVC čtvercová 80x80mm hloubka 42mm</t>
  </si>
  <si>
    <t>155205326</t>
  </si>
  <si>
    <t>37451150</t>
  </si>
  <si>
    <t>zásuvka s rámečkem úhlová se záclonkou (neosazená) pro 1 keystone</t>
  </si>
  <si>
    <t>-318683038</t>
  </si>
  <si>
    <t>79</t>
  </si>
  <si>
    <t>37451183</t>
  </si>
  <si>
    <t>modul zásuvkový 1xRJ45 osazený 22,5x45mm se záclonkou úhlový UTP Cat6</t>
  </si>
  <si>
    <t>836760833</t>
  </si>
  <si>
    <t>742330051</t>
  </si>
  <si>
    <t>Popis portu datové zásuvky</t>
  </si>
  <si>
    <t>-1234088589</t>
  </si>
  <si>
    <t>Montáž strukturované kabeláže zásuvek datových popis portu zásuvky</t>
  </si>
  <si>
    <t>https://podminky.urs.cz/item/CS_URS_2025_01/742330051</t>
  </si>
  <si>
    <t>81</t>
  </si>
  <si>
    <t>742330101</t>
  </si>
  <si>
    <t>Měření metalického segmentu s vyhotovením protokolu</t>
  </si>
  <si>
    <t>-1846087183</t>
  </si>
  <si>
    <t>Montáž strukturované kabeláže měření segmentu metalického s vyhotovením protokolu</t>
  </si>
  <si>
    <t>https://podminky.urs.cz/item/CS_URS_2025_01/742330101</t>
  </si>
  <si>
    <t>58-M</t>
  </si>
  <si>
    <t>Revize vyhrazených technických zařízení</t>
  </si>
  <si>
    <t>580107001</t>
  </si>
  <si>
    <t>Vypnutí vedení, přezkoušení a zajištění vypnutého stavu, označení tabulkou a opětné zapnutí</t>
  </si>
  <si>
    <t>-528305008</t>
  </si>
  <si>
    <t>Pomocné práce při revizích vypnutí vedení, přezkoušení vypnutého stavu, označení tabulkou a opětné zapnutí</t>
  </si>
  <si>
    <t>https://podminky.urs.cz/item/CS_URS_2025_01/580107001</t>
  </si>
  <si>
    <t>83</t>
  </si>
  <si>
    <t>2081244936</t>
  </si>
  <si>
    <t>013294000</t>
  </si>
  <si>
    <t>Ostatní dokumentace stavby</t>
  </si>
  <si>
    <t>1767736004</t>
  </si>
  <si>
    <t>https://podminky.urs.cz/item/CS_URS_2025_01/013294000</t>
  </si>
  <si>
    <t>Poznámka k položce:_x000d_
Výrobní, dílenská dokumentace</t>
  </si>
  <si>
    <t>85</t>
  </si>
  <si>
    <t>041103000</t>
  </si>
  <si>
    <t>Dozor projektanta</t>
  </si>
  <si>
    <t>hod</t>
  </si>
  <si>
    <t>-625388820</t>
  </si>
  <si>
    <t>https://podminky.urs.cz/item/CS_URS_2025_01/041103000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</si>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</sst>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32112131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2751119" TargetMode="External" /><Relationship Id="rId5" Type="http://schemas.openxmlformats.org/officeDocument/2006/relationships/hyperlink" Target="https://podminky.urs.cz/item/CS_URS_2025_01/171201231" TargetMode="External" /><Relationship Id="rId6" Type="http://schemas.openxmlformats.org/officeDocument/2006/relationships/hyperlink" Target="https://podminky.urs.cz/item/CS_URS_2025_01/175111101" TargetMode="External" /><Relationship Id="rId7" Type="http://schemas.openxmlformats.org/officeDocument/2006/relationships/hyperlink" Target="https://podminky.urs.cz/item/CS_URS_2025_01/212572121" TargetMode="External" /><Relationship Id="rId8" Type="http://schemas.openxmlformats.org/officeDocument/2006/relationships/hyperlink" Target="https://podminky.urs.cz/item/CS_URS_2025_01/212755214" TargetMode="External" /><Relationship Id="rId9" Type="http://schemas.openxmlformats.org/officeDocument/2006/relationships/hyperlink" Target="https://podminky.urs.cz/item/CS_URS_2025_01/213141131" TargetMode="External" /><Relationship Id="rId10" Type="http://schemas.openxmlformats.org/officeDocument/2006/relationships/hyperlink" Target="https://podminky.urs.cz/item/CS_URS_2025_01/561121112" TargetMode="External" /><Relationship Id="rId11" Type="http://schemas.openxmlformats.org/officeDocument/2006/relationships/hyperlink" Target="https://podminky.urs.cz/item/CS_URS_2025_01/596211110" TargetMode="External" /><Relationship Id="rId12" Type="http://schemas.openxmlformats.org/officeDocument/2006/relationships/hyperlink" Target="https://podminky.urs.cz/item/CS_URS_2025_01/622143004" TargetMode="External" /><Relationship Id="rId13" Type="http://schemas.openxmlformats.org/officeDocument/2006/relationships/hyperlink" Target="https://podminky.urs.cz/item/CS_URS_2025_01/622211031" TargetMode="External" /><Relationship Id="rId14" Type="http://schemas.openxmlformats.org/officeDocument/2006/relationships/hyperlink" Target="https://podminky.urs.cz/item/CS_URS_2025_01/622211031" TargetMode="External" /><Relationship Id="rId15" Type="http://schemas.openxmlformats.org/officeDocument/2006/relationships/hyperlink" Target="https://podminky.urs.cz/item/CS_URS_2025_01/622212001" TargetMode="External" /><Relationship Id="rId16" Type="http://schemas.openxmlformats.org/officeDocument/2006/relationships/hyperlink" Target="https://podminky.urs.cz/item/CS_URS_2025_01/622251101" TargetMode="External" /><Relationship Id="rId17" Type="http://schemas.openxmlformats.org/officeDocument/2006/relationships/hyperlink" Target="https://podminky.urs.cz/item/CS_URS_2025_01/622252001" TargetMode="External" /><Relationship Id="rId18" Type="http://schemas.openxmlformats.org/officeDocument/2006/relationships/hyperlink" Target="https://podminky.urs.cz/item/CS_URS_2025_01/622252002" TargetMode="External" /><Relationship Id="rId19" Type="http://schemas.openxmlformats.org/officeDocument/2006/relationships/hyperlink" Target="https://podminky.urs.cz/item/CS_URS_2025_01/622252002" TargetMode="External" /><Relationship Id="rId20" Type="http://schemas.openxmlformats.org/officeDocument/2006/relationships/hyperlink" Target="https://podminky.urs.cz/item/CS_URS_2025_01/622325112" TargetMode="External" /><Relationship Id="rId21" Type="http://schemas.openxmlformats.org/officeDocument/2006/relationships/hyperlink" Target="https://podminky.urs.cz/item/CS_URS_2025_01/622531032" TargetMode="External" /><Relationship Id="rId22" Type="http://schemas.openxmlformats.org/officeDocument/2006/relationships/hyperlink" Target="https://podminky.urs.cz/item/CS_URS_2025_01/941311111" TargetMode="External" /><Relationship Id="rId23" Type="http://schemas.openxmlformats.org/officeDocument/2006/relationships/hyperlink" Target="https://podminky.urs.cz/item/CS_URS_2025_01/941311211" TargetMode="External" /><Relationship Id="rId24" Type="http://schemas.openxmlformats.org/officeDocument/2006/relationships/hyperlink" Target="https://podminky.urs.cz/item/CS_URS_2025_01/941311811" TargetMode="External" /><Relationship Id="rId25" Type="http://schemas.openxmlformats.org/officeDocument/2006/relationships/hyperlink" Target="https://podminky.urs.cz/item/CS_URS_2025_01/978015341" TargetMode="External" /><Relationship Id="rId26" Type="http://schemas.openxmlformats.org/officeDocument/2006/relationships/hyperlink" Target="https://podminky.urs.cz/item/CS_URS_2025_01/997013501" TargetMode="External" /><Relationship Id="rId27" Type="http://schemas.openxmlformats.org/officeDocument/2006/relationships/hyperlink" Target="https://podminky.urs.cz/item/CS_URS_2025_01/997013509" TargetMode="External" /><Relationship Id="rId28" Type="http://schemas.openxmlformats.org/officeDocument/2006/relationships/hyperlink" Target="https://podminky.urs.cz/item/CS_URS_2025_01/997013871" TargetMode="External" /><Relationship Id="rId29" Type="http://schemas.openxmlformats.org/officeDocument/2006/relationships/hyperlink" Target="https://podminky.urs.cz/item/CS_URS_2025_01/998011009" TargetMode="External" /><Relationship Id="rId30" Type="http://schemas.openxmlformats.org/officeDocument/2006/relationships/hyperlink" Target="https://podminky.urs.cz/item/CS_URS_2025_01/711161215" TargetMode="External" /><Relationship Id="rId31" Type="http://schemas.openxmlformats.org/officeDocument/2006/relationships/hyperlink" Target="https://podminky.urs.cz/item/CS_URS_2025_01/711161384" TargetMode="External" /><Relationship Id="rId32" Type="http://schemas.openxmlformats.org/officeDocument/2006/relationships/hyperlink" Target="https://podminky.urs.cz/item/CS_URS_2025_01/998711112" TargetMode="External" /><Relationship Id="rId33" Type="http://schemas.openxmlformats.org/officeDocument/2006/relationships/hyperlink" Target="https://podminky.urs.cz/item/CS_URS_2025_01/713121121" TargetMode="External" /><Relationship Id="rId34" Type="http://schemas.openxmlformats.org/officeDocument/2006/relationships/hyperlink" Target="https://podminky.urs.cz/item/CS_URS_2025_01/998713112" TargetMode="External" /><Relationship Id="rId35" Type="http://schemas.openxmlformats.org/officeDocument/2006/relationships/hyperlink" Target="https://podminky.urs.cz/item/CS_URS_2025_01/764002851" TargetMode="External" /><Relationship Id="rId36" Type="http://schemas.openxmlformats.org/officeDocument/2006/relationships/hyperlink" Target="https://podminky.urs.cz/item/CS_URS_2025_01/764004863" TargetMode="External" /><Relationship Id="rId37" Type="http://schemas.openxmlformats.org/officeDocument/2006/relationships/hyperlink" Target="https://podminky.urs.cz/item/CS_URS_2025_01/764227404" TargetMode="External" /><Relationship Id="rId38" Type="http://schemas.openxmlformats.org/officeDocument/2006/relationships/hyperlink" Target="https://podminky.urs.cz/item/CS_URS_2025_01/764508131" TargetMode="External" /><Relationship Id="rId39" Type="http://schemas.openxmlformats.org/officeDocument/2006/relationships/hyperlink" Target="https://podminky.urs.cz/item/CS_URS_2025_01/998764112" TargetMode="External" /><Relationship Id="rId40" Type="http://schemas.openxmlformats.org/officeDocument/2006/relationships/hyperlink" Target="https://podminky.urs.cz/item/CS_URS_2025_01/766622131" TargetMode="External" /><Relationship Id="rId41" Type="http://schemas.openxmlformats.org/officeDocument/2006/relationships/hyperlink" Target="https://podminky.urs.cz/item/CS_URS_2025_01/766622132" TargetMode="External" /><Relationship Id="rId42" Type="http://schemas.openxmlformats.org/officeDocument/2006/relationships/hyperlink" Target="https://podminky.urs.cz/item/CS_URS_2025_01/766622216" TargetMode="External" /><Relationship Id="rId43" Type="http://schemas.openxmlformats.org/officeDocument/2006/relationships/hyperlink" Target="https://podminky.urs.cz/item/CS_URS_2025_01/766660411" TargetMode="External" /><Relationship Id="rId44" Type="http://schemas.openxmlformats.org/officeDocument/2006/relationships/hyperlink" Target="https://podminky.urs.cz/item/CS_URS_2025_01/766660421" TargetMode="External" /><Relationship Id="rId45" Type="http://schemas.openxmlformats.org/officeDocument/2006/relationships/hyperlink" Target="https://podminky.urs.cz/item/CS_URS_2025_01/766691812" TargetMode="External" /><Relationship Id="rId46" Type="http://schemas.openxmlformats.org/officeDocument/2006/relationships/hyperlink" Target="https://podminky.urs.cz/item/CS_URS_2025_01/766694126" TargetMode="External" /><Relationship Id="rId47" Type="http://schemas.openxmlformats.org/officeDocument/2006/relationships/hyperlink" Target="https://podminky.urs.cz/item/CS_URS_2025_01/998766112" TargetMode="External" /><Relationship Id="rId48" Type="http://schemas.openxmlformats.org/officeDocument/2006/relationships/hyperlink" Target="https://podminky.urs.cz/item/CS_URS_2025_01/013254000" TargetMode="External" /><Relationship Id="rId49" Type="http://schemas.openxmlformats.org/officeDocument/2006/relationships/hyperlink" Target="https://podminky.urs.cz/item/CS_URS_2025_01/030001000" TargetMode="External" /><Relationship Id="rId50" Type="http://schemas.openxmlformats.org/officeDocument/2006/relationships/hyperlink" Target="https://podminky.urs.cz/item/CS_URS_2025_01/045002000" TargetMode="External" /><Relationship Id="rId51" Type="http://schemas.openxmlformats.org/officeDocument/2006/relationships/hyperlink" Target="https://podminky.urs.cz/item/CS_URS_2025_01/071002000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13463132" TargetMode="External" /><Relationship Id="rId2" Type="http://schemas.openxmlformats.org/officeDocument/2006/relationships/hyperlink" Target="https://podminky.urs.cz/item/CS_URS_2025_01/722174022" TargetMode="External" /><Relationship Id="rId3" Type="http://schemas.openxmlformats.org/officeDocument/2006/relationships/hyperlink" Target="https://podminky.urs.cz/item/CS_URS_2025_01/722174024" TargetMode="External" /><Relationship Id="rId4" Type="http://schemas.openxmlformats.org/officeDocument/2006/relationships/hyperlink" Target="https://podminky.urs.cz/item/CS_URS_2025_01/722231072" TargetMode="External" /><Relationship Id="rId5" Type="http://schemas.openxmlformats.org/officeDocument/2006/relationships/hyperlink" Target="https://podminky.urs.cz/item/CS_URS_2025_01/722231143" TargetMode="External" /><Relationship Id="rId6" Type="http://schemas.openxmlformats.org/officeDocument/2006/relationships/hyperlink" Target="https://podminky.urs.cz/item/CS_URS_2025_01/722232043" TargetMode="External" /><Relationship Id="rId7" Type="http://schemas.openxmlformats.org/officeDocument/2006/relationships/hyperlink" Target="https://podminky.urs.cz/item/CS_URS_2025_01/722232045" TargetMode="External" /><Relationship Id="rId8" Type="http://schemas.openxmlformats.org/officeDocument/2006/relationships/hyperlink" Target="https://podminky.urs.cz/item/CS_URS_2025_01/722290226" TargetMode="External" /><Relationship Id="rId9" Type="http://schemas.openxmlformats.org/officeDocument/2006/relationships/hyperlink" Target="https://podminky.urs.cz/item/CS_URS_2025_01/732211136.R" TargetMode="External" /><Relationship Id="rId10" Type="http://schemas.openxmlformats.org/officeDocument/2006/relationships/hyperlink" Target="https://podminky.urs.cz/item/CS_URS_2025_01/732231005" TargetMode="External" /><Relationship Id="rId11" Type="http://schemas.openxmlformats.org/officeDocument/2006/relationships/hyperlink" Target="https://podminky.urs.cz/item/CS_URS_2025_01/732331102" TargetMode="External" /><Relationship Id="rId12" Type="http://schemas.openxmlformats.org/officeDocument/2006/relationships/hyperlink" Target="https://podminky.urs.cz/item/CS_URS_2025_01/732331617" TargetMode="External" /><Relationship Id="rId13" Type="http://schemas.openxmlformats.org/officeDocument/2006/relationships/hyperlink" Target="https://podminky.urs.cz/item/CS_URS_2025_01/732331619" TargetMode="External" /><Relationship Id="rId14" Type="http://schemas.openxmlformats.org/officeDocument/2006/relationships/hyperlink" Target="https://podminky.urs.cz/item/CS_URS_2025_01/732331631" TargetMode="External" /><Relationship Id="rId15" Type="http://schemas.openxmlformats.org/officeDocument/2006/relationships/hyperlink" Target="https://podminky.urs.cz/item/CS_URS_2025_01/732331771" TargetMode="External" /><Relationship Id="rId16" Type="http://schemas.openxmlformats.org/officeDocument/2006/relationships/hyperlink" Target="https://podminky.urs.cz/item/CS_URS_2025_01/732331772" TargetMode="External" /><Relationship Id="rId17" Type="http://schemas.openxmlformats.org/officeDocument/2006/relationships/hyperlink" Target="https://podminky.urs.cz/item/CS_URS_2025_01/732331777" TargetMode="External" /><Relationship Id="rId18" Type="http://schemas.openxmlformats.org/officeDocument/2006/relationships/hyperlink" Target="https://podminky.urs.cz/item/CS_URS_2025_01/732331778" TargetMode="External" /><Relationship Id="rId19" Type="http://schemas.openxmlformats.org/officeDocument/2006/relationships/hyperlink" Target="https://podminky.urs.cz/item/CS_URS_2025_01/732421201" TargetMode="External" /><Relationship Id="rId20" Type="http://schemas.openxmlformats.org/officeDocument/2006/relationships/hyperlink" Target="https://podminky.urs.cz/item/CS_URS_2025_01/732422104" TargetMode="External" /><Relationship Id="rId21" Type="http://schemas.openxmlformats.org/officeDocument/2006/relationships/hyperlink" Target="https://podminky.urs.cz/item/CS_URS_2025_01/733122304" TargetMode="External" /><Relationship Id="rId22" Type="http://schemas.openxmlformats.org/officeDocument/2006/relationships/hyperlink" Target="https://podminky.urs.cz/item/CS_URS_2025_01/733122306" TargetMode="External" /><Relationship Id="rId23" Type="http://schemas.openxmlformats.org/officeDocument/2006/relationships/hyperlink" Target="https://podminky.urs.cz/item/CS_URS_2025_01/733122307" TargetMode="External" /><Relationship Id="rId24" Type="http://schemas.openxmlformats.org/officeDocument/2006/relationships/hyperlink" Target="https://podminky.urs.cz/item/CS_URS_2025_01/733321213" TargetMode="External" /><Relationship Id="rId25" Type="http://schemas.openxmlformats.org/officeDocument/2006/relationships/hyperlink" Target="https://podminky.urs.cz/item/CS_URS_2025_01/733321219" TargetMode="External" /><Relationship Id="rId26" Type="http://schemas.openxmlformats.org/officeDocument/2006/relationships/hyperlink" Target="https://podminky.urs.cz/item/CS_URS_2025_01/733391102" TargetMode="External" /><Relationship Id="rId27" Type="http://schemas.openxmlformats.org/officeDocument/2006/relationships/hyperlink" Target="https://podminky.urs.cz/item/CS_URS_2025_01/733391104" TargetMode="External" /><Relationship Id="rId28" Type="http://schemas.openxmlformats.org/officeDocument/2006/relationships/hyperlink" Target="https://podminky.urs.cz/item/CS_URS_2025_01/733811243" TargetMode="External" /><Relationship Id="rId29" Type="http://schemas.openxmlformats.org/officeDocument/2006/relationships/hyperlink" Target="https://podminky.urs.cz/item/CS_URS_2025_01/733811244" TargetMode="External" /><Relationship Id="rId30" Type="http://schemas.openxmlformats.org/officeDocument/2006/relationships/hyperlink" Target="https://podminky.urs.cz/item/CS_URS_2025_01/734211127" TargetMode="External" /><Relationship Id="rId31" Type="http://schemas.openxmlformats.org/officeDocument/2006/relationships/hyperlink" Target="https://podminky.urs.cz/item/CS_URS_2025_01/734242416" TargetMode="External" /><Relationship Id="rId32" Type="http://schemas.openxmlformats.org/officeDocument/2006/relationships/hyperlink" Target="https://podminky.urs.cz/item/CS_URS_2025_01/734242417" TargetMode="External" /><Relationship Id="rId33" Type="http://schemas.openxmlformats.org/officeDocument/2006/relationships/hyperlink" Target="https://podminky.urs.cz/item/CS_URS_2025_01/734251211" TargetMode="External" /><Relationship Id="rId34" Type="http://schemas.openxmlformats.org/officeDocument/2006/relationships/hyperlink" Target="https://podminky.urs.cz/item/CS_URS_2025_01/734291124" TargetMode="External" /><Relationship Id="rId35" Type="http://schemas.openxmlformats.org/officeDocument/2006/relationships/hyperlink" Target="https://podminky.urs.cz/item/CS_URS_2025_01/734291258" TargetMode="External" /><Relationship Id="rId36" Type="http://schemas.openxmlformats.org/officeDocument/2006/relationships/hyperlink" Target="https://podminky.urs.cz/item/CS_URS_2025_01/734291317" TargetMode="External" /><Relationship Id="rId37" Type="http://schemas.openxmlformats.org/officeDocument/2006/relationships/hyperlink" Target="https://podminky.urs.cz/item/CS_URS_2025_01/734292774" TargetMode="External" /><Relationship Id="rId38" Type="http://schemas.openxmlformats.org/officeDocument/2006/relationships/hyperlink" Target="https://podminky.urs.cz/item/CS_URS_2025_01/734292775" TargetMode="External" /><Relationship Id="rId39" Type="http://schemas.openxmlformats.org/officeDocument/2006/relationships/hyperlink" Target="https://podminky.urs.cz/item/CS_URS_2025_01/734292777" TargetMode="External" /><Relationship Id="rId40" Type="http://schemas.openxmlformats.org/officeDocument/2006/relationships/hyperlink" Target="https://podminky.urs.cz/item/CS_URS_2025_01/734295023" TargetMode="External" /><Relationship Id="rId41" Type="http://schemas.openxmlformats.org/officeDocument/2006/relationships/hyperlink" Target="https://podminky.urs.cz/item/CS_URS_2025_01/734295025" TargetMode="External" /><Relationship Id="rId42" Type="http://schemas.openxmlformats.org/officeDocument/2006/relationships/hyperlink" Target="https://podminky.urs.cz/item/CS_URS_2025_01/734411101" TargetMode="External" /><Relationship Id="rId43" Type="http://schemas.openxmlformats.org/officeDocument/2006/relationships/hyperlink" Target="https://podminky.urs.cz/item/CS_URS_2025_01/734421101" TargetMode="External" /><Relationship Id="rId44" Type="http://schemas.openxmlformats.org/officeDocument/2006/relationships/hyperlink" Target="https://podminky.urs.cz/item/CS_URS_2025_01/734424102" TargetMode="External" /><Relationship Id="rId45" Type="http://schemas.openxmlformats.org/officeDocument/2006/relationships/hyperlink" Target="https://podminky.urs.cz/item/CS_URS_2025_01/043114000" TargetMode="External" /><Relationship Id="rId46" Type="http://schemas.openxmlformats.org/officeDocument/2006/relationships/hyperlink" Target="https://podminky.urs.cz/item/CS_URS_2025_01/732320814.R" TargetMode="External" /><Relationship Id="rId4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24313121" TargetMode="External" /><Relationship Id="rId2" Type="http://schemas.openxmlformats.org/officeDocument/2006/relationships/hyperlink" Target="https://podminky.urs.cz/item/CS_URS_2025_01/871181211" TargetMode="External" /><Relationship Id="rId3" Type="http://schemas.openxmlformats.org/officeDocument/2006/relationships/hyperlink" Target="https://podminky.urs.cz/item/CS_URS_2025_01/871241211" TargetMode="External" /><Relationship Id="rId4" Type="http://schemas.openxmlformats.org/officeDocument/2006/relationships/hyperlink" Target="https://podminky.urs.cz/item/CS_URS_2025_01/877181101" TargetMode="External" /><Relationship Id="rId5" Type="http://schemas.openxmlformats.org/officeDocument/2006/relationships/hyperlink" Target="https://podminky.urs.cz/item/CS_URS_2025_01/877241101" TargetMode="External" /><Relationship Id="rId6" Type="http://schemas.openxmlformats.org/officeDocument/2006/relationships/hyperlink" Target="https://podminky.urs.cz/item/CS_URS_2025_01/891241112" TargetMode="External" /><Relationship Id="rId7" Type="http://schemas.openxmlformats.org/officeDocument/2006/relationships/hyperlink" Target="https://podminky.urs.cz/item/CS_URS_2025_01/733390305" TargetMode="External" /><Relationship Id="rId8" Type="http://schemas.openxmlformats.org/officeDocument/2006/relationships/hyperlink" Target="https://podminky.urs.cz/item/CS_URS_2025_01/733811244" TargetMode="External" /><Relationship Id="rId9" Type="http://schemas.openxmlformats.org/officeDocument/2006/relationships/hyperlink" Target="https://podminky.urs.cz/item/CS_URS_2025_01/460671112" TargetMode="External" /><Relationship Id="rId10" Type="http://schemas.openxmlformats.org/officeDocument/2006/relationships/hyperlink" Target="https://podminky.urs.cz/item/CS_URS_2025_01/010001000" TargetMode="External" /><Relationship Id="rId11" Type="http://schemas.openxmlformats.org/officeDocument/2006/relationships/hyperlink" Target="https://podminky.urs.cz/item/CS_URS_2025_01/070001000" TargetMode="External" /><Relationship Id="rId1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10511" TargetMode="External" /><Relationship Id="rId2" Type="http://schemas.openxmlformats.org/officeDocument/2006/relationships/hyperlink" Target="https://podminky.urs.cz/item/CS_URS_2025_01/741120101" TargetMode="External" /><Relationship Id="rId3" Type="http://schemas.openxmlformats.org/officeDocument/2006/relationships/hyperlink" Target="https://podminky.urs.cz/item/CS_URS_2025_01/741120103" TargetMode="External" /><Relationship Id="rId4" Type="http://schemas.openxmlformats.org/officeDocument/2006/relationships/hyperlink" Target="https://podminky.urs.cz/item/CS_URS_2025_01/741122025" TargetMode="External" /><Relationship Id="rId5" Type="http://schemas.openxmlformats.org/officeDocument/2006/relationships/hyperlink" Target="https://podminky.urs.cz/item/CS_URS_2025_01/741122031" TargetMode="External" /><Relationship Id="rId6" Type="http://schemas.openxmlformats.org/officeDocument/2006/relationships/hyperlink" Target="https://podminky.urs.cz/item/CS_URS_2025_01/741122033" TargetMode="External" /><Relationship Id="rId7" Type="http://schemas.openxmlformats.org/officeDocument/2006/relationships/hyperlink" Target="https://podminky.urs.cz/item/CS_URS_2025_01/741220004" TargetMode="External" /><Relationship Id="rId8" Type="http://schemas.openxmlformats.org/officeDocument/2006/relationships/hyperlink" Target="https://podminky.urs.cz/item/CS_URS_2025_01/741231013" TargetMode="External" /><Relationship Id="rId9" Type="http://schemas.openxmlformats.org/officeDocument/2006/relationships/hyperlink" Target="https://podminky.urs.cz/item/CS_URS_2025_01/741320113" TargetMode="External" /><Relationship Id="rId10" Type="http://schemas.openxmlformats.org/officeDocument/2006/relationships/hyperlink" Target="https://podminky.urs.cz/item/CS_URS_2025_01/741810001" TargetMode="External" /><Relationship Id="rId11" Type="http://schemas.openxmlformats.org/officeDocument/2006/relationships/hyperlink" Target="https://podminky.urs.cz/item/CS_URS_2025_01/210160682" TargetMode="External" /><Relationship Id="rId12" Type="http://schemas.openxmlformats.org/officeDocument/2006/relationships/hyperlink" Target="https://podminky.urs.cz/item/CS_URS_2025_01/468081122" TargetMode="External" /><Relationship Id="rId13" Type="http://schemas.openxmlformats.org/officeDocument/2006/relationships/hyperlink" Target="https://podminky.urs.cz/item/CS_URS_2025_01/468101114" TargetMode="External" /><Relationship Id="rId14" Type="http://schemas.openxmlformats.org/officeDocument/2006/relationships/hyperlink" Target="https://podminky.urs.cz/item/CS_URS_2025_01/013254000" TargetMode="External" /><Relationship Id="rId15" Type="http://schemas.openxmlformats.org/officeDocument/2006/relationships/hyperlink" Target="https://podminky.urs.cz/item/CS_URS_2025_01/081002000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10043" TargetMode="External" /><Relationship Id="rId2" Type="http://schemas.openxmlformats.org/officeDocument/2006/relationships/hyperlink" Target="https://podminky.urs.cz/item/CS_URS_2025_01/741120101" TargetMode="External" /><Relationship Id="rId3" Type="http://schemas.openxmlformats.org/officeDocument/2006/relationships/hyperlink" Target="https://podminky.urs.cz/item/CS_URS_2025_01/741120124" TargetMode="External" /><Relationship Id="rId4" Type="http://schemas.openxmlformats.org/officeDocument/2006/relationships/hyperlink" Target="https://podminky.urs.cz/item/CS_URS_2025_01/741122015" TargetMode="External" /><Relationship Id="rId5" Type="http://schemas.openxmlformats.org/officeDocument/2006/relationships/hyperlink" Target="https://podminky.urs.cz/item/CS_URS_2025_01/741122024" TargetMode="External" /><Relationship Id="rId6" Type="http://schemas.openxmlformats.org/officeDocument/2006/relationships/hyperlink" Target="https://podminky.urs.cz/item/CS_URS_2025_01/741122032" TargetMode="External" /><Relationship Id="rId7" Type="http://schemas.openxmlformats.org/officeDocument/2006/relationships/hyperlink" Target="https://podminky.urs.cz/item/CS_URS_2025_01/741122201" TargetMode="External" /><Relationship Id="rId8" Type="http://schemas.openxmlformats.org/officeDocument/2006/relationships/hyperlink" Target="https://podminky.urs.cz/item/CS_URS_2025_01/741130420" TargetMode="External" /><Relationship Id="rId9" Type="http://schemas.openxmlformats.org/officeDocument/2006/relationships/hyperlink" Target="https://podminky.urs.cz/item/CS_URS_2025_01/741210701" TargetMode="External" /><Relationship Id="rId10" Type="http://schemas.openxmlformats.org/officeDocument/2006/relationships/hyperlink" Target="https://podminky.urs.cz/item/CS_URS_2025_01/741311071" TargetMode="External" /><Relationship Id="rId11" Type="http://schemas.openxmlformats.org/officeDocument/2006/relationships/hyperlink" Target="https://podminky.urs.cz/item/CS_URS_2025_01/741320171" TargetMode="External" /><Relationship Id="rId12" Type="http://schemas.openxmlformats.org/officeDocument/2006/relationships/hyperlink" Target="https://podminky.urs.cz/item/CS_URS_2025_01/741322111" TargetMode="External" /><Relationship Id="rId13" Type="http://schemas.openxmlformats.org/officeDocument/2006/relationships/hyperlink" Target="https://podminky.urs.cz/item/CS_URS_2025_01/741450002" TargetMode="External" /><Relationship Id="rId14" Type="http://schemas.openxmlformats.org/officeDocument/2006/relationships/hyperlink" Target="https://podminky.urs.cz/item/CS_URS_2025_01/741711001" TargetMode="External" /><Relationship Id="rId15" Type="http://schemas.openxmlformats.org/officeDocument/2006/relationships/hyperlink" Target="https://podminky.urs.cz/item/CS_URS_2025_01/741721201" TargetMode="External" /><Relationship Id="rId16" Type="http://schemas.openxmlformats.org/officeDocument/2006/relationships/hyperlink" Target="https://podminky.urs.cz/item/CS_URS_2025_01/741730036" TargetMode="External" /><Relationship Id="rId17" Type="http://schemas.openxmlformats.org/officeDocument/2006/relationships/hyperlink" Target="https://podminky.urs.cz/item/CS_URS_2025_01/741732063" TargetMode="External" /><Relationship Id="rId18" Type="http://schemas.openxmlformats.org/officeDocument/2006/relationships/hyperlink" Target="https://podminky.urs.cz/item/CS_URS_2025_01/741751011" TargetMode="External" /><Relationship Id="rId19" Type="http://schemas.openxmlformats.org/officeDocument/2006/relationships/hyperlink" Target="https://podminky.urs.cz/item/CS_URS_2025_01/741761081" TargetMode="External" /><Relationship Id="rId20" Type="http://schemas.openxmlformats.org/officeDocument/2006/relationships/hyperlink" Target="https://podminky.urs.cz/item/CS_URS_2025_01/741791003" TargetMode="External" /><Relationship Id="rId21" Type="http://schemas.openxmlformats.org/officeDocument/2006/relationships/hyperlink" Target="https://podminky.urs.cz/item/CS_URS_2025_01/741791011" TargetMode="External" /><Relationship Id="rId22" Type="http://schemas.openxmlformats.org/officeDocument/2006/relationships/hyperlink" Target="https://podminky.urs.cz/item/CS_URS_2025_01/741791212" TargetMode="External" /><Relationship Id="rId23" Type="http://schemas.openxmlformats.org/officeDocument/2006/relationships/hyperlink" Target="https://podminky.urs.cz/item/CS_URS_2025_01/741810003" TargetMode="External" /><Relationship Id="rId24" Type="http://schemas.openxmlformats.org/officeDocument/2006/relationships/hyperlink" Target="https://podminky.urs.cz/item/CS_URS_2025_01/741810011" TargetMode="External" /><Relationship Id="rId25" Type="http://schemas.openxmlformats.org/officeDocument/2006/relationships/hyperlink" Target="https://podminky.urs.cz/item/CS_URS_2025_01/741820001" TargetMode="External" /><Relationship Id="rId26" Type="http://schemas.openxmlformats.org/officeDocument/2006/relationships/hyperlink" Target="https://podminky.urs.cz/item/CS_URS_2025_01/741910412" TargetMode="External" /><Relationship Id="rId27" Type="http://schemas.openxmlformats.org/officeDocument/2006/relationships/hyperlink" Target="https://podminky.urs.cz/item/CS_URS_2025_01/741910512" TargetMode="External" /><Relationship Id="rId28" Type="http://schemas.openxmlformats.org/officeDocument/2006/relationships/hyperlink" Target="https://podminky.urs.cz/item/CS_URS_2025_01/741910421" TargetMode="External" /><Relationship Id="rId29" Type="http://schemas.openxmlformats.org/officeDocument/2006/relationships/hyperlink" Target="https://podminky.urs.cz/item/CS_URS_2025_01/741920311" TargetMode="External" /><Relationship Id="rId30" Type="http://schemas.openxmlformats.org/officeDocument/2006/relationships/hyperlink" Target="https://podminky.urs.cz/item/CS_URS_2025_01/741410003" TargetMode="External" /><Relationship Id="rId31" Type="http://schemas.openxmlformats.org/officeDocument/2006/relationships/hyperlink" Target="https://podminky.urs.cz/item/CS_URS_2025_01/741420020" TargetMode="External" /><Relationship Id="rId32" Type="http://schemas.openxmlformats.org/officeDocument/2006/relationships/hyperlink" Target="https://podminky.urs.cz/item/CS_URS_2025_01/741420023" TargetMode="External" /><Relationship Id="rId33" Type="http://schemas.openxmlformats.org/officeDocument/2006/relationships/hyperlink" Target="https://podminky.urs.cz/item/CS_URS_2025_01/998741101" TargetMode="External" /><Relationship Id="rId34" Type="http://schemas.openxmlformats.org/officeDocument/2006/relationships/hyperlink" Target="https://podminky.urs.cz/item/CS_URS_2025_01/998741102" TargetMode="External" /><Relationship Id="rId35" Type="http://schemas.openxmlformats.org/officeDocument/2006/relationships/hyperlink" Target="https://podminky.urs.cz/item/CS_URS_2025_01/742124001" TargetMode="External" /><Relationship Id="rId36" Type="http://schemas.openxmlformats.org/officeDocument/2006/relationships/hyperlink" Target="https://podminky.urs.cz/item/CS_URS_2025_01/742210121" TargetMode="External" /><Relationship Id="rId37" Type="http://schemas.openxmlformats.org/officeDocument/2006/relationships/hyperlink" Target="https://podminky.urs.cz/item/CS_URS_2025_01/742210131" TargetMode="External" /><Relationship Id="rId38" Type="http://schemas.openxmlformats.org/officeDocument/2006/relationships/hyperlink" Target="https://podminky.urs.cz/item/CS_URS_2025_01/742330045" TargetMode="External" /><Relationship Id="rId39" Type="http://schemas.openxmlformats.org/officeDocument/2006/relationships/hyperlink" Target="https://podminky.urs.cz/item/CS_URS_2025_01/742330051" TargetMode="External" /><Relationship Id="rId40" Type="http://schemas.openxmlformats.org/officeDocument/2006/relationships/hyperlink" Target="https://podminky.urs.cz/item/CS_URS_2025_01/742330101" TargetMode="External" /><Relationship Id="rId41" Type="http://schemas.openxmlformats.org/officeDocument/2006/relationships/hyperlink" Target="https://podminky.urs.cz/item/CS_URS_2025_01/580107001" TargetMode="External" /><Relationship Id="rId42" Type="http://schemas.openxmlformats.org/officeDocument/2006/relationships/hyperlink" Target="https://podminky.urs.cz/item/CS_URS_2025_01/013254000" TargetMode="External" /><Relationship Id="rId43" Type="http://schemas.openxmlformats.org/officeDocument/2006/relationships/hyperlink" Target="https://podminky.urs.cz/item/CS_URS_2025_01/013294000" TargetMode="External" /><Relationship Id="rId44" Type="http://schemas.openxmlformats.org/officeDocument/2006/relationships/hyperlink" Target="https://podminky.urs.cz/item/CS_URS_2025_01/041103000" TargetMode="External" /><Relationship Id="rId4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IMPORT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DRAKISA202409 - Dětský domov Tachov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Petra Jilemnického 576, 347 01 Tachov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19. 12. 2024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Plzeňský kraj, Škroupova 1760/18, 301 00 Plzeň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Drakisa s.r.o.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14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'D.1.1 - Stavební část'!J30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'D.1.1 - Stavební část'!P98</f>
        <v>0</v>
      </c>
      <c r="AV55" s="123">
        <f>'D.1.1 - Stavební část'!J33</f>
        <v>0</v>
      </c>
      <c r="AW55" s="123">
        <f>'D.1.1 - Stavební část'!J34</f>
        <v>0</v>
      </c>
      <c r="AX55" s="123">
        <f>'D.1.1 - Stavební část'!J35</f>
        <v>0</v>
      </c>
      <c r="AY55" s="123">
        <f>'D.1.1 - Stavební část'!J36</f>
        <v>0</v>
      </c>
      <c r="AZ55" s="123">
        <f>'D.1.1 - Stavební část'!F33</f>
        <v>0</v>
      </c>
      <c r="BA55" s="123">
        <f>'D.1.1 - Stavební část'!F34</f>
        <v>0</v>
      </c>
      <c r="BB55" s="123">
        <f>'D.1.1 - Stavební část'!F35</f>
        <v>0</v>
      </c>
      <c r="BC55" s="123">
        <f>'D.1.1 - Stavební část'!F36</f>
        <v>0</v>
      </c>
      <c r="BD55" s="125">
        <f>'D.1.1 - Stavební část'!F37</f>
        <v>0</v>
      </c>
      <c r="BE55" s="7"/>
      <c r="BT55" s="126" t="s">
        <v>83</v>
      </c>
      <c r="BV55" s="126" t="s">
        <v>14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16.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'D.1.4.1 - Strojovna tepla...'!J30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2">
        <v>0</v>
      </c>
      <c r="AT56" s="123">
        <f>ROUND(SUM(AV56:AW56),2)</f>
        <v>0</v>
      </c>
      <c r="AU56" s="124">
        <f>'D.1.4.1 - Strojovna tepla...'!P86</f>
        <v>0</v>
      </c>
      <c r="AV56" s="123">
        <f>'D.1.4.1 - Strojovna tepla...'!J33</f>
        <v>0</v>
      </c>
      <c r="AW56" s="123">
        <f>'D.1.4.1 - Strojovna tepla...'!J34</f>
        <v>0</v>
      </c>
      <c r="AX56" s="123">
        <f>'D.1.4.1 - Strojovna tepla...'!J35</f>
        <v>0</v>
      </c>
      <c r="AY56" s="123">
        <f>'D.1.4.1 - Strojovna tepla...'!J36</f>
        <v>0</v>
      </c>
      <c r="AZ56" s="123">
        <f>'D.1.4.1 - Strojovna tepla...'!F33</f>
        <v>0</v>
      </c>
      <c r="BA56" s="123">
        <f>'D.1.4.1 - Strojovna tepla...'!F34</f>
        <v>0</v>
      </c>
      <c r="BB56" s="123">
        <f>'D.1.4.1 - Strojovna tepla...'!F35</f>
        <v>0</v>
      </c>
      <c r="BC56" s="123">
        <f>'D.1.4.1 - Strojovna tepla...'!F36</f>
        <v>0</v>
      </c>
      <c r="BD56" s="125">
        <f>'D.1.4.1 - Strojovna tepla...'!F37</f>
        <v>0</v>
      </c>
      <c r="BE56" s="7"/>
      <c r="BT56" s="126" t="s">
        <v>83</v>
      </c>
      <c r="BV56" s="126" t="s">
        <v>14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7" customFormat="1" ht="16.5" customHeight="1">
      <c r="A57" s="114" t="s">
        <v>79</v>
      </c>
      <c r="B57" s="115"/>
      <c r="C57" s="116"/>
      <c r="D57" s="117" t="s">
        <v>89</v>
      </c>
      <c r="E57" s="117"/>
      <c r="F57" s="117"/>
      <c r="G57" s="117"/>
      <c r="H57" s="117"/>
      <c r="I57" s="118"/>
      <c r="J57" s="117" t="s">
        <v>90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'D.1.4.2 - Primární okruh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82</v>
      </c>
      <c r="AR57" s="121"/>
      <c r="AS57" s="122">
        <v>0</v>
      </c>
      <c r="AT57" s="123">
        <f>ROUND(SUM(AV57:AW57),2)</f>
        <v>0</v>
      </c>
      <c r="AU57" s="124">
        <f>'D.1.4.2 - Primární okruh ...'!P90</f>
        <v>0</v>
      </c>
      <c r="AV57" s="123">
        <f>'D.1.4.2 - Primární okruh ...'!J33</f>
        <v>0</v>
      </c>
      <c r="AW57" s="123">
        <f>'D.1.4.2 - Primární okruh ...'!J34</f>
        <v>0</v>
      </c>
      <c r="AX57" s="123">
        <f>'D.1.4.2 - Primární okruh ...'!J35</f>
        <v>0</v>
      </c>
      <c r="AY57" s="123">
        <f>'D.1.4.2 - Primární okruh ...'!J36</f>
        <v>0</v>
      </c>
      <c r="AZ57" s="123">
        <f>'D.1.4.2 - Primární okruh ...'!F33</f>
        <v>0</v>
      </c>
      <c r="BA57" s="123">
        <f>'D.1.4.2 - Primární okruh ...'!F34</f>
        <v>0</v>
      </c>
      <c r="BB57" s="123">
        <f>'D.1.4.2 - Primární okruh ...'!F35</f>
        <v>0</v>
      </c>
      <c r="BC57" s="123">
        <f>'D.1.4.2 - Primární okruh ...'!F36</f>
        <v>0</v>
      </c>
      <c r="BD57" s="125">
        <f>'D.1.4.2 - Primární okruh ...'!F37</f>
        <v>0</v>
      </c>
      <c r="BE57" s="7"/>
      <c r="BT57" s="126" t="s">
        <v>83</v>
      </c>
      <c r="BV57" s="126" t="s">
        <v>14</v>
      </c>
      <c r="BW57" s="126" t="s">
        <v>91</v>
      </c>
      <c r="BX57" s="126" t="s">
        <v>5</v>
      </c>
      <c r="CL57" s="126" t="s">
        <v>19</v>
      </c>
      <c r="CM57" s="126" t="s">
        <v>85</v>
      </c>
    </row>
    <row r="58" s="7" customFormat="1" ht="16.5" customHeight="1">
      <c r="A58" s="114" t="s">
        <v>79</v>
      </c>
      <c r="B58" s="115"/>
      <c r="C58" s="116"/>
      <c r="D58" s="117" t="s">
        <v>92</v>
      </c>
      <c r="E58" s="117"/>
      <c r="F58" s="117"/>
      <c r="G58" s="117"/>
      <c r="H58" s="117"/>
      <c r="I58" s="118"/>
      <c r="J58" s="117" t="s">
        <v>93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'D.1.4.3 - Elektroinstalace'!J30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82</v>
      </c>
      <c r="AR58" s="121"/>
      <c r="AS58" s="122">
        <v>0</v>
      </c>
      <c r="AT58" s="123">
        <f>ROUND(SUM(AV58:AW58),2)</f>
        <v>0</v>
      </c>
      <c r="AU58" s="124">
        <f>'D.1.4.3 - Elektroinstalace'!P88</f>
        <v>0</v>
      </c>
      <c r="AV58" s="123">
        <f>'D.1.4.3 - Elektroinstalace'!J33</f>
        <v>0</v>
      </c>
      <c r="AW58" s="123">
        <f>'D.1.4.3 - Elektroinstalace'!J34</f>
        <v>0</v>
      </c>
      <c r="AX58" s="123">
        <f>'D.1.4.3 - Elektroinstalace'!J35</f>
        <v>0</v>
      </c>
      <c r="AY58" s="123">
        <f>'D.1.4.3 - Elektroinstalace'!J36</f>
        <v>0</v>
      </c>
      <c r="AZ58" s="123">
        <f>'D.1.4.3 - Elektroinstalace'!F33</f>
        <v>0</v>
      </c>
      <c r="BA58" s="123">
        <f>'D.1.4.3 - Elektroinstalace'!F34</f>
        <v>0</v>
      </c>
      <c r="BB58" s="123">
        <f>'D.1.4.3 - Elektroinstalace'!F35</f>
        <v>0</v>
      </c>
      <c r="BC58" s="123">
        <f>'D.1.4.3 - Elektroinstalace'!F36</f>
        <v>0</v>
      </c>
      <c r="BD58" s="125">
        <f>'D.1.4.3 - Elektroinstalace'!F37</f>
        <v>0</v>
      </c>
      <c r="BE58" s="7"/>
      <c r="BT58" s="126" t="s">
        <v>83</v>
      </c>
      <c r="BV58" s="126" t="s">
        <v>14</v>
      </c>
      <c r="BW58" s="126" t="s">
        <v>94</v>
      </c>
      <c r="BX58" s="126" t="s">
        <v>5</v>
      </c>
      <c r="CL58" s="126" t="s">
        <v>19</v>
      </c>
      <c r="CM58" s="126" t="s">
        <v>85</v>
      </c>
    </row>
    <row r="59" s="7" customFormat="1" ht="16.5" customHeight="1">
      <c r="A59" s="114" t="s">
        <v>79</v>
      </c>
      <c r="B59" s="115"/>
      <c r="C59" s="116"/>
      <c r="D59" s="117" t="s">
        <v>95</v>
      </c>
      <c r="E59" s="117"/>
      <c r="F59" s="117"/>
      <c r="G59" s="117"/>
      <c r="H59" s="117"/>
      <c r="I59" s="118"/>
      <c r="J59" s="117" t="s">
        <v>96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'D.2 - Fotovoltaická elekt...'!J30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82</v>
      </c>
      <c r="AR59" s="121"/>
      <c r="AS59" s="127">
        <v>0</v>
      </c>
      <c r="AT59" s="128">
        <f>ROUND(SUM(AV59:AW59),2)</f>
        <v>0</v>
      </c>
      <c r="AU59" s="129">
        <f>'D.2 - Fotovoltaická elekt...'!P87</f>
        <v>0</v>
      </c>
      <c r="AV59" s="128">
        <f>'D.2 - Fotovoltaická elekt...'!J33</f>
        <v>0</v>
      </c>
      <c r="AW59" s="128">
        <f>'D.2 - Fotovoltaická elekt...'!J34</f>
        <v>0</v>
      </c>
      <c r="AX59" s="128">
        <f>'D.2 - Fotovoltaická elekt...'!J35</f>
        <v>0</v>
      </c>
      <c r="AY59" s="128">
        <f>'D.2 - Fotovoltaická elekt...'!J36</f>
        <v>0</v>
      </c>
      <c r="AZ59" s="128">
        <f>'D.2 - Fotovoltaická elekt...'!F33</f>
        <v>0</v>
      </c>
      <c r="BA59" s="128">
        <f>'D.2 - Fotovoltaická elekt...'!F34</f>
        <v>0</v>
      </c>
      <c r="BB59" s="128">
        <f>'D.2 - Fotovoltaická elekt...'!F35</f>
        <v>0</v>
      </c>
      <c r="BC59" s="128">
        <f>'D.2 - Fotovoltaická elekt...'!F36</f>
        <v>0</v>
      </c>
      <c r="BD59" s="130">
        <f>'D.2 - Fotovoltaická elekt...'!F37</f>
        <v>0</v>
      </c>
      <c r="BE59" s="7"/>
      <c r="BT59" s="126" t="s">
        <v>83</v>
      </c>
      <c r="BV59" s="126" t="s">
        <v>14</v>
      </c>
      <c r="BW59" s="126" t="s">
        <v>97</v>
      </c>
      <c r="BX59" s="126" t="s">
        <v>5</v>
      </c>
      <c r="CL59" s="126" t="s">
        <v>19</v>
      </c>
      <c r="CM59" s="126" t="s">
        <v>85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RCjAnzhIrOezN2vPP6hqbYVgvMvex6mdhiI/XZ4DN4UyRSCtoT6AH+jvptNRWy4DkueDYAyV9TWWnZM8CDT8wA==" hashValue="SkvR1YkVCWNpbuwiy3peb8+fGM+oqpIZvct64iqjbF1R0XruUTmJpSsvIyEg1f6DpdKIqX6m37wq9MWieXaS4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.1 - Stavební část'!C2" display="/"/>
    <hyperlink ref="A56" location="'D.1.4.1 - Strojovna tepla...'!C2" display="/"/>
    <hyperlink ref="A57" location="'D.1.4.2 - Primární okruh ...'!C2" display="/"/>
    <hyperlink ref="A58" location="'D.1.4.3 - Elektroinstalace'!C2" display="/"/>
    <hyperlink ref="A59" location="'D.2 - Fotovoltaická elek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DRAKISA202409 - Dětský domov Tachov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29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ROUND(J98,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ROUND((SUM(BE98:BE480)),  2)</f>
        <v>0</v>
      </c>
      <c r="G33" s="41"/>
      <c r="H33" s="41"/>
      <c r="I33" s="151">
        <v>0.20999999999999999</v>
      </c>
      <c r="J33" s="150">
        <f>ROUND(((SUM(BE98:BE480))*I33),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ROUND((SUM(BF98:BF480)),  2)</f>
        <v>0</v>
      </c>
      <c r="G34" s="41"/>
      <c r="H34" s="41"/>
      <c r="I34" s="151">
        <v>0.12</v>
      </c>
      <c r="J34" s="150">
        <f>ROUND(((SUM(BF98:BF480))*I34),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ROUND((SUM(BG98:BG480)),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ROUND((SUM(BH98:BH480)),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ROUND((SUM(BI98:BI480)),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DRAKISA202409 - Dětský domov Tachov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D.1.1 - Stavební část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Petra Jilemnického 576, 347 01 Tachov</v>
      </c>
      <c r="G52" s="43"/>
      <c r="H52" s="43"/>
      <c r="I52" s="35" t="s">
        <v>23</v>
      </c>
      <c r="J52" s="75" t="str">
        <f>IF(J12="","",J12)</f>
        <v>19. 12. 2024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Plzeňský kraj, Škroupova 1760/18, 301 00 Plzeň</v>
      </c>
      <c r="G54" s="43"/>
      <c r="H54" s="43"/>
      <c r="I54" s="35" t="s">
        <v>33</v>
      </c>
      <c r="J54" s="39" t="str">
        <f>E21</f>
        <v>Drakisa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J98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105</v>
      </c>
      <c r="E60" s="171"/>
      <c r="F60" s="171"/>
      <c r="G60" s="171"/>
      <c r="H60" s="171"/>
      <c r="I60" s="171"/>
      <c r="J60" s="172">
        <f>J99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106</v>
      </c>
      <c r="E61" s="177"/>
      <c r="F61" s="177"/>
      <c r="G61" s="177"/>
      <c r="H61" s="177"/>
      <c r="I61" s="177"/>
      <c r="J61" s="178">
        <f>J100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107</v>
      </c>
      <c r="E62" s="177"/>
      <c r="F62" s="177"/>
      <c r="G62" s="177"/>
      <c r="H62" s="177"/>
      <c r="I62" s="177"/>
      <c r="J62" s="178">
        <f>J126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108</v>
      </c>
      <c r="E63" s="177"/>
      <c r="F63" s="177"/>
      <c r="G63" s="177"/>
      <c r="H63" s="177"/>
      <c r="I63" s="177"/>
      <c r="J63" s="178">
        <f>J142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109</v>
      </c>
      <c r="E64" s="177"/>
      <c r="F64" s="177"/>
      <c r="G64" s="177"/>
      <c r="H64" s="177"/>
      <c r="I64" s="177"/>
      <c r="J64" s="178">
        <f>J156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110</v>
      </c>
      <c r="E65" s="177"/>
      <c r="F65" s="177"/>
      <c r="G65" s="177"/>
      <c r="H65" s="177"/>
      <c r="I65" s="177"/>
      <c r="J65" s="178">
        <f>J287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111</v>
      </c>
      <c r="E66" s="177"/>
      <c r="F66" s="177"/>
      <c r="G66" s="177"/>
      <c r="H66" s="177"/>
      <c r="I66" s="177"/>
      <c r="J66" s="178">
        <f>J313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112</v>
      </c>
      <c r="E67" s="177"/>
      <c r="F67" s="177"/>
      <c r="G67" s="177"/>
      <c r="H67" s="177"/>
      <c r="I67" s="177"/>
      <c r="J67" s="178">
        <f>J324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113</v>
      </c>
      <c r="E68" s="171"/>
      <c r="F68" s="171"/>
      <c r="G68" s="171"/>
      <c r="H68" s="171"/>
      <c r="I68" s="171"/>
      <c r="J68" s="172">
        <f>J328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114</v>
      </c>
      <c r="E69" s="177"/>
      <c r="F69" s="177"/>
      <c r="G69" s="177"/>
      <c r="H69" s="177"/>
      <c r="I69" s="177"/>
      <c r="J69" s="178">
        <f>J329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115</v>
      </c>
      <c r="E70" s="177"/>
      <c r="F70" s="177"/>
      <c r="G70" s="177"/>
      <c r="H70" s="177"/>
      <c r="I70" s="177"/>
      <c r="J70" s="178">
        <f>J341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116</v>
      </c>
      <c r="E71" s="177"/>
      <c r="F71" s="177"/>
      <c r="G71" s="177"/>
      <c r="H71" s="177"/>
      <c r="I71" s="177"/>
      <c r="J71" s="178">
        <f>J354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117</v>
      </c>
      <c r="E72" s="177"/>
      <c r="F72" s="177"/>
      <c r="G72" s="177"/>
      <c r="H72" s="177"/>
      <c r="I72" s="177"/>
      <c r="J72" s="178">
        <f>J359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118</v>
      </c>
      <c r="E73" s="177"/>
      <c r="F73" s="177"/>
      <c r="G73" s="177"/>
      <c r="H73" s="177"/>
      <c r="I73" s="177"/>
      <c r="J73" s="178">
        <f>J393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8"/>
      <c r="C74" s="169"/>
      <c r="D74" s="170" t="s">
        <v>119</v>
      </c>
      <c r="E74" s="171"/>
      <c r="F74" s="171"/>
      <c r="G74" s="171"/>
      <c r="H74" s="171"/>
      <c r="I74" s="171"/>
      <c r="J74" s="172">
        <f>J464</f>
        <v>0</v>
      </c>
      <c r="K74" s="169"/>
      <c r="L74" s="17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74"/>
      <c r="C75" s="175"/>
      <c r="D75" s="176" t="s">
        <v>120</v>
      </c>
      <c r="E75" s="177"/>
      <c r="F75" s="177"/>
      <c r="G75" s="177"/>
      <c r="H75" s="177"/>
      <c r="I75" s="177"/>
      <c r="J75" s="178">
        <f>J465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121</v>
      </c>
      <c r="E76" s="177"/>
      <c r="F76" s="177"/>
      <c r="G76" s="177"/>
      <c r="H76" s="177"/>
      <c r="I76" s="177"/>
      <c r="J76" s="178">
        <f>J469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122</v>
      </c>
      <c r="E77" s="177"/>
      <c r="F77" s="177"/>
      <c r="G77" s="177"/>
      <c r="H77" s="177"/>
      <c r="I77" s="177"/>
      <c r="J77" s="178">
        <f>J473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123</v>
      </c>
      <c r="E78" s="177"/>
      <c r="F78" s="177"/>
      <c r="G78" s="177"/>
      <c r="H78" s="177"/>
      <c r="I78" s="177"/>
      <c r="J78" s="178">
        <f>J477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4" s="2" customFormat="1" ht="6.96" customHeight="1">
      <c r="A84" s="41"/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4.96" customHeight="1">
      <c r="A85" s="41"/>
      <c r="B85" s="42"/>
      <c r="C85" s="26" t="s">
        <v>124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16</v>
      </c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163" t="str">
        <f>E7</f>
        <v>DRAKISA202409 - Dětský domov Tachov</v>
      </c>
      <c r="F88" s="35"/>
      <c r="G88" s="35"/>
      <c r="H88" s="35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99</v>
      </c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E9</f>
        <v>D.1.1 - Stavební část</v>
      </c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21</v>
      </c>
      <c r="D92" s="43"/>
      <c r="E92" s="43"/>
      <c r="F92" s="30" t="str">
        <f>F12</f>
        <v>Petra Jilemnického 576, 347 01 Tachov</v>
      </c>
      <c r="G92" s="43"/>
      <c r="H92" s="43"/>
      <c r="I92" s="35" t="s">
        <v>23</v>
      </c>
      <c r="J92" s="75" t="str">
        <f>IF(J12="","",J12)</f>
        <v>19. 12. 2024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25</v>
      </c>
      <c r="D94" s="43"/>
      <c r="E94" s="43"/>
      <c r="F94" s="30" t="str">
        <f>E15</f>
        <v>Plzeňský kraj, Škroupova 1760/18, 301 00 Plzeň</v>
      </c>
      <c r="G94" s="43"/>
      <c r="H94" s="43"/>
      <c r="I94" s="35" t="s">
        <v>33</v>
      </c>
      <c r="J94" s="39" t="str">
        <f>E21</f>
        <v>Drakisa s.r.o.</v>
      </c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31</v>
      </c>
      <c r="D95" s="43"/>
      <c r="E95" s="43"/>
      <c r="F95" s="30" t="str">
        <f>IF(E18="","",E18)</f>
        <v>Vyplň údaj</v>
      </c>
      <c r="G95" s="43"/>
      <c r="H95" s="43"/>
      <c r="I95" s="35" t="s">
        <v>38</v>
      </c>
      <c r="J95" s="39" t="str">
        <f>E24</f>
        <v xml:space="preserve"> </v>
      </c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3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80"/>
      <c r="B97" s="181"/>
      <c r="C97" s="182" t="s">
        <v>125</v>
      </c>
      <c r="D97" s="183" t="s">
        <v>61</v>
      </c>
      <c r="E97" s="183" t="s">
        <v>57</v>
      </c>
      <c r="F97" s="183" t="s">
        <v>58</v>
      </c>
      <c r="G97" s="183" t="s">
        <v>126</v>
      </c>
      <c r="H97" s="183" t="s">
        <v>127</v>
      </c>
      <c r="I97" s="183" t="s">
        <v>128</v>
      </c>
      <c r="J97" s="183" t="s">
        <v>103</v>
      </c>
      <c r="K97" s="184" t="s">
        <v>129</v>
      </c>
      <c r="L97" s="185"/>
      <c r="M97" s="95" t="s">
        <v>19</v>
      </c>
      <c r="N97" s="96" t="s">
        <v>46</v>
      </c>
      <c r="O97" s="96" t="s">
        <v>130</v>
      </c>
      <c r="P97" s="96" t="s">
        <v>131</v>
      </c>
      <c r="Q97" s="96" t="s">
        <v>132</v>
      </c>
      <c r="R97" s="96" t="s">
        <v>133</v>
      </c>
      <c r="S97" s="96" t="s">
        <v>134</v>
      </c>
      <c r="T97" s="97" t="s">
        <v>135</v>
      </c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</row>
    <row r="98" s="2" customFormat="1" ht="22.8" customHeight="1">
      <c r="A98" s="41"/>
      <c r="B98" s="42"/>
      <c r="C98" s="102" t="s">
        <v>136</v>
      </c>
      <c r="D98" s="43"/>
      <c r="E98" s="43"/>
      <c r="F98" s="43"/>
      <c r="G98" s="43"/>
      <c r="H98" s="43"/>
      <c r="I98" s="43"/>
      <c r="J98" s="186">
        <f>BK98</f>
        <v>0</v>
      </c>
      <c r="K98" s="43"/>
      <c r="L98" s="47"/>
      <c r="M98" s="98"/>
      <c r="N98" s="187"/>
      <c r="O98" s="99"/>
      <c r="P98" s="188">
        <f>P99+P328+P464</f>
        <v>0</v>
      </c>
      <c r="Q98" s="99"/>
      <c r="R98" s="188">
        <f>R99+R328+R464</f>
        <v>86.785892019999991</v>
      </c>
      <c r="S98" s="99"/>
      <c r="T98" s="189">
        <f>T99+T328+T464</f>
        <v>20.58409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75</v>
      </c>
      <c r="AU98" s="20" t="s">
        <v>104</v>
      </c>
      <c r="BK98" s="190">
        <f>BK99+BK328+BK464</f>
        <v>0</v>
      </c>
    </row>
    <row r="99" s="12" customFormat="1" ht="25.92" customHeight="1">
      <c r="A99" s="12"/>
      <c r="B99" s="191"/>
      <c r="C99" s="192"/>
      <c r="D99" s="193" t="s">
        <v>75</v>
      </c>
      <c r="E99" s="194" t="s">
        <v>137</v>
      </c>
      <c r="F99" s="194" t="s">
        <v>138</v>
      </c>
      <c r="G99" s="192"/>
      <c r="H99" s="192"/>
      <c r="I99" s="195"/>
      <c r="J99" s="196">
        <f>BK99</f>
        <v>0</v>
      </c>
      <c r="K99" s="192"/>
      <c r="L99" s="197"/>
      <c r="M99" s="198"/>
      <c r="N99" s="199"/>
      <c r="O99" s="199"/>
      <c r="P99" s="200">
        <f>P100+P126+P142+P156+P287+P313+P324</f>
        <v>0</v>
      </c>
      <c r="Q99" s="199"/>
      <c r="R99" s="200">
        <f>R100+R126+R142+R156+R287+R313+R324</f>
        <v>80.567326049999991</v>
      </c>
      <c r="S99" s="199"/>
      <c r="T99" s="201">
        <f>T100+T126+T142+T156+T287+T313+T324</f>
        <v>20.032959999999999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83</v>
      </c>
      <c r="AT99" s="203" t="s">
        <v>75</v>
      </c>
      <c r="AU99" s="203" t="s">
        <v>76</v>
      </c>
      <c r="AY99" s="202" t="s">
        <v>139</v>
      </c>
      <c r="BK99" s="204">
        <f>BK100+BK126+BK142+BK156+BK287+BK313+BK324</f>
        <v>0</v>
      </c>
    </row>
    <row r="100" s="12" customFormat="1" ht="22.8" customHeight="1">
      <c r="A100" s="12"/>
      <c r="B100" s="191"/>
      <c r="C100" s="192"/>
      <c r="D100" s="193" t="s">
        <v>75</v>
      </c>
      <c r="E100" s="205" t="s">
        <v>83</v>
      </c>
      <c r="F100" s="205" t="s">
        <v>140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SUM(P101:P125)</f>
        <v>0</v>
      </c>
      <c r="Q100" s="199"/>
      <c r="R100" s="200">
        <f>SUM(R101:R125)</f>
        <v>29.800000000000001</v>
      </c>
      <c r="S100" s="199"/>
      <c r="T100" s="201">
        <f>SUM(T101:T125)</f>
        <v>7.8000000000000007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83</v>
      </c>
      <c r="AT100" s="203" t="s">
        <v>75</v>
      </c>
      <c r="AU100" s="203" t="s">
        <v>83</v>
      </c>
      <c r="AY100" s="202" t="s">
        <v>139</v>
      </c>
      <c r="BK100" s="204">
        <f>SUM(BK101:BK125)</f>
        <v>0</v>
      </c>
    </row>
    <row r="101" s="2" customFormat="1" ht="16.5" customHeight="1">
      <c r="A101" s="41"/>
      <c r="B101" s="42"/>
      <c r="C101" s="207" t="s">
        <v>83</v>
      </c>
      <c r="D101" s="207" t="s">
        <v>141</v>
      </c>
      <c r="E101" s="208" t="s">
        <v>142</v>
      </c>
      <c r="F101" s="209" t="s">
        <v>143</v>
      </c>
      <c r="G101" s="210" t="s">
        <v>144</v>
      </c>
      <c r="H101" s="211">
        <v>30</v>
      </c>
      <c r="I101" s="212"/>
      <c r="J101" s="213">
        <f>ROUND(I101*H101,2)</f>
        <v>0</v>
      </c>
      <c r="K101" s="209" t="s">
        <v>145</v>
      </c>
      <c r="L101" s="47"/>
      <c r="M101" s="214" t="s">
        <v>19</v>
      </c>
      <c r="N101" s="215" t="s">
        <v>47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0.26000000000000001</v>
      </c>
      <c r="T101" s="217">
        <f>S101*H101</f>
        <v>7.8000000000000007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146</v>
      </c>
      <c r="AT101" s="218" t="s">
        <v>141</v>
      </c>
      <c r="AU101" s="218" t="s">
        <v>85</v>
      </c>
      <c r="AY101" s="20" t="s">
        <v>139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83</v>
      </c>
      <c r="BK101" s="219">
        <f>ROUND(I101*H101,2)</f>
        <v>0</v>
      </c>
      <c r="BL101" s="20" t="s">
        <v>146</v>
      </c>
      <c r="BM101" s="218" t="s">
        <v>147</v>
      </c>
    </row>
    <row r="102" s="2" customFormat="1">
      <c r="A102" s="41"/>
      <c r="B102" s="42"/>
      <c r="C102" s="43"/>
      <c r="D102" s="220" t="s">
        <v>148</v>
      </c>
      <c r="E102" s="43"/>
      <c r="F102" s="221" t="s">
        <v>149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148</v>
      </c>
      <c r="AU102" s="20" t="s">
        <v>85</v>
      </c>
    </row>
    <row r="103" s="2" customFormat="1">
      <c r="A103" s="41"/>
      <c r="B103" s="42"/>
      <c r="C103" s="43"/>
      <c r="D103" s="225" t="s">
        <v>150</v>
      </c>
      <c r="E103" s="43"/>
      <c r="F103" s="226" t="s">
        <v>151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150</v>
      </c>
      <c r="AU103" s="20" t="s">
        <v>85</v>
      </c>
    </row>
    <row r="104" s="2" customFormat="1" ht="21.75" customHeight="1">
      <c r="A104" s="41"/>
      <c r="B104" s="42"/>
      <c r="C104" s="207" t="s">
        <v>85</v>
      </c>
      <c r="D104" s="207" t="s">
        <v>141</v>
      </c>
      <c r="E104" s="208" t="s">
        <v>152</v>
      </c>
      <c r="F104" s="209" t="s">
        <v>153</v>
      </c>
      <c r="G104" s="210" t="s">
        <v>154</v>
      </c>
      <c r="H104" s="211">
        <v>30.800000000000001</v>
      </c>
      <c r="I104" s="212"/>
      <c r="J104" s="213">
        <f>ROUND(I104*H104,2)</f>
        <v>0</v>
      </c>
      <c r="K104" s="209" t="s">
        <v>145</v>
      </c>
      <c r="L104" s="47"/>
      <c r="M104" s="214" t="s">
        <v>19</v>
      </c>
      <c r="N104" s="215" t="s">
        <v>47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146</v>
      </c>
      <c r="AT104" s="218" t="s">
        <v>141</v>
      </c>
      <c r="AU104" s="218" t="s">
        <v>85</v>
      </c>
      <c r="AY104" s="20" t="s">
        <v>139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83</v>
      </c>
      <c r="BK104" s="219">
        <f>ROUND(I104*H104,2)</f>
        <v>0</v>
      </c>
      <c r="BL104" s="20" t="s">
        <v>146</v>
      </c>
      <c r="BM104" s="218" t="s">
        <v>155</v>
      </c>
    </row>
    <row r="105" s="2" customFormat="1">
      <c r="A105" s="41"/>
      <c r="B105" s="42"/>
      <c r="C105" s="43"/>
      <c r="D105" s="220" t="s">
        <v>148</v>
      </c>
      <c r="E105" s="43"/>
      <c r="F105" s="221" t="s">
        <v>156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148</v>
      </c>
      <c r="AU105" s="20" t="s">
        <v>85</v>
      </c>
    </row>
    <row r="106" s="2" customFormat="1">
      <c r="A106" s="41"/>
      <c r="B106" s="42"/>
      <c r="C106" s="43"/>
      <c r="D106" s="225" t="s">
        <v>150</v>
      </c>
      <c r="E106" s="43"/>
      <c r="F106" s="226" t="s">
        <v>157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150</v>
      </c>
      <c r="AU106" s="20" t="s">
        <v>85</v>
      </c>
    </row>
    <row r="107" s="13" customFormat="1">
      <c r="A107" s="13"/>
      <c r="B107" s="227"/>
      <c r="C107" s="228"/>
      <c r="D107" s="220" t="s">
        <v>158</v>
      </c>
      <c r="E107" s="229" t="s">
        <v>19</v>
      </c>
      <c r="F107" s="230" t="s">
        <v>159</v>
      </c>
      <c r="G107" s="228"/>
      <c r="H107" s="231">
        <v>30.800000000000001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158</v>
      </c>
      <c r="AU107" s="237" t="s">
        <v>85</v>
      </c>
      <c r="AV107" s="13" t="s">
        <v>85</v>
      </c>
      <c r="AW107" s="13" t="s">
        <v>37</v>
      </c>
      <c r="AX107" s="13" t="s">
        <v>83</v>
      </c>
      <c r="AY107" s="237" t="s">
        <v>139</v>
      </c>
    </row>
    <row r="108" s="2" customFormat="1" ht="21.75" customHeight="1">
      <c r="A108" s="41"/>
      <c r="B108" s="42"/>
      <c r="C108" s="207" t="s">
        <v>160</v>
      </c>
      <c r="D108" s="207" t="s">
        <v>141</v>
      </c>
      <c r="E108" s="208" t="s">
        <v>161</v>
      </c>
      <c r="F108" s="209" t="s">
        <v>162</v>
      </c>
      <c r="G108" s="210" t="s">
        <v>154</v>
      </c>
      <c r="H108" s="211">
        <v>30.800000000000001</v>
      </c>
      <c r="I108" s="212"/>
      <c r="J108" s="213">
        <f>ROUND(I108*H108,2)</f>
        <v>0</v>
      </c>
      <c r="K108" s="209" t="s">
        <v>145</v>
      </c>
      <c r="L108" s="47"/>
      <c r="M108" s="214" t="s">
        <v>19</v>
      </c>
      <c r="N108" s="215" t="s">
        <v>47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146</v>
      </c>
      <c r="AT108" s="218" t="s">
        <v>141</v>
      </c>
      <c r="AU108" s="218" t="s">
        <v>85</v>
      </c>
      <c r="AY108" s="20" t="s">
        <v>139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83</v>
      </c>
      <c r="BK108" s="219">
        <f>ROUND(I108*H108,2)</f>
        <v>0</v>
      </c>
      <c r="BL108" s="20" t="s">
        <v>146</v>
      </c>
      <c r="BM108" s="218" t="s">
        <v>163</v>
      </c>
    </row>
    <row r="109" s="2" customFormat="1">
      <c r="A109" s="41"/>
      <c r="B109" s="42"/>
      <c r="C109" s="43"/>
      <c r="D109" s="220" t="s">
        <v>148</v>
      </c>
      <c r="E109" s="43"/>
      <c r="F109" s="221" t="s">
        <v>164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148</v>
      </c>
      <c r="AU109" s="20" t="s">
        <v>85</v>
      </c>
    </row>
    <row r="110" s="2" customFormat="1">
      <c r="A110" s="41"/>
      <c r="B110" s="42"/>
      <c r="C110" s="43"/>
      <c r="D110" s="225" t="s">
        <v>150</v>
      </c>
      <c r="E110" s="43"/>
      <c r="F110" s="226" t="s">
        <v>165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150</v>
      </c>
      <c r="AU110" s="20" t="s">
        <v>85</v>
      </c>
    </row>
    <row r="111" s="2" customFormat="1" ht="24.15" customHeight="1">
      <c r="A111" s="41"/>
      <c r="B111" s="42"/>
      <c r="C111" s="207" t="s">
        <v>146</v>
      </c>
      <c r="D111" s="207" t="s">
        <v>141</v>
      </c>
      <c r="E111" s="208" t="s">
        <v>166</v>
      </c>
      <c r="F111" s="209" t="s">
        <v>167</v>
      </c>
      <c r="G111" s="210" t="s">
        <v>154</v>
      </c>
      <c r="H111" s="211">
        <v>308</v>
      </c>
      <c r="I111" s="212"/>
      <c r="J111" s="213">
        <f>ROUND(I111*H111,2)</f>
        <v>0</v>
      </c>
      <c r="K111" s="209" t="s">
        <v>145</v>
      </c>
      <c r="L111" s="47"/>
      <c r="M111" s="214" t="s">
        <v>19</v>
      </c>
      <c r="N111" s="215" t="s">
        <v>47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146</v>
      </c>
      <c r="AT111" s="218" t="s">
        <v>141</v>
      </c>
      <c r="AU111" s="218" t="s">
        <v>85</v>
      </c>
      <c r="AY111" s="20" t="s">
        <v>139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83</v>
      </c>
      <c r="BK111" s="219">
        <f>ROUND(I111*H111,2)</f>
        <v>0</v>
      </c>
      <c r="BL111" s="20" t="s">
        <v>146</v>
      </c>
      <c r="BM111" s="218" t="s">
        <v>168</v>
      </c>
    </row>
    <row r="112" s="2" customFormat="1">
      <c r="A112" s="41"/>
      <c r="B112" s="42"/>
      <c r="C112" s="43"/>
      <c r="D112" s="220" t="s">
        <v>148</v>
      </c>
      <c r="E112" s="43"/>
      <c r="F112" s="221" t="s">
        <v>169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148</v>
      </c>
      <c r="AU112" s="20" t="s">
        <v>85</v>
      </c>
    </row>
    <row r="113" s="2" customFormat="1">
      <c r="A113" s="41"/>
      <c r="B113" s="42"/>
      <c r="C113" s="43"/>
      <c r="D113" s="225" t="s">
        <v>150</v>
      </c>
      <c r="E113" s="43"/>
      <c r="F113" s="226" t="s">
        <v>170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150</v>
      </c>
      <c r="AU113" s="20" t="s">
        <v>85</v>
      </c>
    </row>
    <row r="114" s="13" customFormat="1">
      <c r="A114" s="13"/>
      <c r="B114" s="227"/>
      <c r="C114" s="228"/>
      <c r="D114" s="220" t="s">
        <v>158</v>
      </c>
      <c r="E114" s="229" t="s">
        <v>19</v>
      </c>
      <c r="F114" s="230" t="s">
        <v>171</v>
      </c>
      <c r="G114" s="228"/>
      <c r="H114" s="231">
        <v>308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158</v>
      </c>
      <c r="AU114" s="237" t="s">
        <v>85</v>
      </c>
      <c r="AV114" s="13" t="s">
        <v>85</v>
      </c>
      <c r="AW114" s="13" t="s">
        <v>37</v>
      </c>
      <c r="AX114" s="13" t="s">
        <v>83</v>
      </c>
      <c r="AY114" s="237" t="s">
        <v>139</v>
      </c>
    </row>
    <row r="115" s="2" customFormat="1" ht="16.5" customHeight="1">
      <c r="A115" s="41"/>
      <c r="B115" s="42"/>
      <c r="C115" s="207" t="s">
        <v>172</v>
      </c>
      <c r="D115" s="207" t="s">
        <v>141</v>
      </c>
      <c r="E115" s="208" t="s">
        <v>173</v>
      </c>
      <c r="F115" s="209" t="s">
        <v>174</v>
      </c>
      <c r="G115" s="210" t="s">
        <v>175</v>
      </c>
      <c r="H115" s="211">
        <v>55.439999999999998</v>
      </c>
      <c r="I115" s="212"/>
      <c r="J115" s="213">
        <f>ROUND(I115*H115,2)</f>
        <v>0</v>
      </c>
      <c r="K115" s="209" t="s">
        <v>145</v>
      </c>
      <c r="L115" s="47"/>
      <c r="M115" s="214" t="s">
        <v>19</v>
      </c>
      <c r="N115" s="215" t="s">
        <v>47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146</v>
      </c>
      <c r="AT115" s="218" t="s">
        <v>141</v>
      </c>
      <c r="AU115" s="218" t="s">
        <v>85</v>
      </c>
      <c r="AY115" s="20" t="s">
        <v>139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83</v>
      </c>
      <c r="BK115" s="219">
        <f>ROUND(I115*H115,2)</f>
        <v>0</v>
      </c>
      <c r="BL115" s="20" t="s">
        <v>146</v>
      </c>
      <c r="BM115" s="218" t="s">
        <v>176</v>
      </c>
    </row>
    <row r="116" s="2" customFormat="1">
      <c r="A116" s="41"/>
      <c r="B116" s="42"/>
      <c r="C116" s="43"/>
      <c r="D116" s="220" t="s">
        <v>148</v>
      </c>
      <c r="E116" s="43"/>
      <c r="F116" s="221" t="s">
        <v>177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148</v>
      </c>
      <c r="AU116" s="20" t="s">
        <v>85</v>
      </c>
    </row>
    <row r="117" s="2" customFormat="1">
      <c r="A117" s="41"/>
      <c r="B117" s="42"/>
      <c r="C117" s="43"/>
      <c r="D117" s="225" t="s">
        <v>150</v>
      </c>
      <c r="E117" s="43"/>
      <c r="F117" s="226" t="s">
        <v>178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150</v>
      </c>
      <c r="AU117" s="20" t="s">
        <v>85</v>
      </c>
    </row>
    <row r="118" s="13" customFormat="1">
      <c r="A118" s="13"/>
      <c r="B118" s="227"/>
      <c r="C118" s="228"/>
      <c r="D118" s="220" t="s">
        <v>158</v>
      </c>
      <c r="E118" s="229" t="s">
        <v>19</v>
      </c>
      <c r="F118" s="230" t="s">
        <v>179</v>
      </c>
      <c r="G118" s="228"/>
      <c r="H118" s="231">
        <v>55.439999999999998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158</v>
      </c>
      <c r="AU118" s="237" t="s">
        <v>85</v>
      </c>
      <c r="AV118" s="13" t="s">
        <v>85</v>
      </c>
      <c r="AW118" s="13" t="s">
        <v>37</v>
      </c>
      <c r="AX118" s="13" t="s">
        <v>83</v>
      </c>
      <c r="AY118" s="237" t="s">
        <v>139</v>
      </c>
    </row>
    <row r="119" s="2" customFormat="1" ht="16.5" customHeight="1">
      <c r="A119" s="41"/>
      <c r="B119" s="42"/>
      <c r="C119" s="207" t="s">
        <v>180</v>
      </c>
      <c r="D119" s="207" t="s">
        <v>141</v>
      </c>
      <c r="E119" s="208" t="s">
        <v>181</v>
      </c>
      <c r="F119" s="209" t="s">
        <v>182</v>
      </c>
      <c r="G119" s="210" t="s">
        <v>154</v>
      </c>
      <c r="H119" s="211">
        <v>14.9</v>
      </c>
      <c r="I119" s="212"/>
      <c r="J119" s="213">
        <f>ROUND(I119*H119,2)</f>
        <v>0</v>
      </c>
      <c r="K119" s="209" t="s">
        <v>145</v>
      </c>
      <c r="L119" s="47"/>
      <c r="M119" s="214" t="s">
        <v>19</v>
      </c>
      <c r="N119" s="215" t="s">
        <v>47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146</v>
      </c>
      <c r="AT119" s="218" t="s">
        <v>141</v>
      </c>
      <c r="AU119" s="218" t="s">
        <v>85</v>
      </c>
      <c r="AY119" s="20" t="s">
        <v>139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83</v>
      </c>
      <c r="BK119" s="219">
        <f>ROUND(I119*H119,2)</f>
        <v>0</v>
      </c>
      <c r="BL119" s="20" t="s">
        <v>146</v>
      </c>
      <c r="BM119" s="218" t="s">
        <v>183</v>
      </c>
    </row>
    <row r="120" s="2" customFormat="1">
      <c r="A120" s="41"/>
      <c r="B120" s="42"/>
      <c r="C120" s="43"/>
      <c r="D120" s="220" t="s">
        <v>148</v>
      </c>
      <c r="E120" s="43"/>
      <c r="F120" s="221" t="s">
        <v>184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148</v>
      </c>
      <c r="AU120" s="20" t="s">
        <v>85</v>
      </c>
    </row>
    <row r="121" s="2" customFormat="1">
      <c r="A121" s="41"/>
      <c r="B121" s="42"/>
      <c r="C121" s="43"/>
      <c r="D121" s="225" t="s">
        <v>150</v>
      </c>
      <c r="E121" s="43"/>
      <c r="F121" s="226" t="s">
        <v>185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150</v>
      </c>
      <c r="AU121" s="20" t="s">
        <v>85</v>
      </c>
    </row>
    <row r="122" s="13" customFormat="1">
      <c r="A122" s="13"/>
      <c r="B122" s="227"/>
      <c r="C122" s="228"/>
      <c r="D122" s="220" t="s">
        <v>158</v>
      </c>
      <c r="E122" s="229" t="s">
        <v>19</v>
      </c>
      <c r="F122" s="230" t="s">
        <v>186</v>
      </c>
      <c r="G122" s="228"/>
      <c r="H122" s="231">
        <v>14.9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158</v>
      </c>
      <c r="AU122" s="237" t="s">
        <v>85</v>
      </c>
      <c r="AV122" s="13" t="s">
        <v>85</v>
      </c>
      <c r="AW122" s="13" t="s">
        <v>37</v>
      </c>
      <c r="AX122" s="13" t="s">
        <v>83</v>
      </c>
      <c r="AY122" s="237" t="s">
        <v>139</v>
      </c>
    </row>
    <row r="123" s="2" customFormat="1" ht="16.5" customHeight="1">
      <c r="A123" s="41"/>
      <c r="B123" s="42"/>
      <c r="C123" s="238" t="s">
        <v>187</v>
      </c>
      <c r="D123" s="238" t="s">
        <v>188</v>
      </c>
      <c r="E123" s="239" t="s">
        <v>189</v>
      </c>
      <c r="F123" s="240" t="s">
        <v>190</v>
      </c>
      <c r="G123" s="241" t="s">
        <v>175</v>
      </c>
      <c r="H123" s="242">
        <v>29.800000000000001</v>
      </c>
      <c r="I123" s="243"/>
      <c r="J123" s="244">
        <f>ROUND(I123*H123,2)</f>
        <v>0</v>
      </c>
      <c r="K123" s="240" t="s">
        <v>145</v>
      </c>
      <c r="L123" s="245"/>
      <c r="M123" s="246" t="s">
        <v>19</v>
      </c>
      <c r="N123" s="247" t="s">
        <v>47</v>
      </c>
      <c r="O123" s="87"/>
      <c r="P123" s="216">
        <f>O123*H123</f>
        <v>0</v>
      </c>
      <c r="Q123" s="216">
        <v>1</v>
      </c>
      <c r="R123" s="216">
        <f>Q123*H123</f>
        <v>29.800000000000001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191</v>
      </c>
      <c r="AT123" s="218" t="s">
        <v>188</v>
      </c>
      <c r="AU123" s="218" t="s">
        <v>85</v>
      </c>
      <c r="AY123" s="20" t="s">
        <v>139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83</v>
      </c>
      <c r="BK123" s="219">
        <f>ROUND(I123*H123,2)</f>
        <v>0</v>
      </c>
      <c r="BL123" s="20" t="s">
        <v>146</v>
      </c>
      <c r="BM123" s="218" t="s">
        <v>192</v>
      </c>
    </row>
    <row r="124" s="2" customFormat="1">
      <c r="A124" s="41"/>
      <c r="B124" s="42"/>
      <c r="C124" s="43"/>
      <c r="D124" s="220" t="s">
        <v>148</v>
      </c>
      <c r="E124" s="43"/>
      <c r="F124" s="221" t="s">
        <v>190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148</v>
      </c>
      <c r="AU124" s="20" t="s">
        <v>85</v>
      </c>
    </row>
    <row r="125" s="13" customFormat="1">
      <c r="A125" s="13"/>
      <c r="B125" s="227"/>
      <c r="C125" s="228"/>
      <c r="D125" s="220" t="s">
        <v>158</v>
      </c>
      <c r="E125" s="229" t="s">
        <v>19</v>
      </c>
      <c r="F125" s="230" t="s">
        <v>193</v>
      </c>
      <c r="G125" s="228"/>
      <c r="H125" s="231">
        <v>29.800000000000001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158</v>
      </c>
      <c r="AU125" s="237" t="s">
        <v>85</v>
      </c>
      <c r="AV125" s="13" t="s">
        <v>85</v>
      </c>
      <c r="AW125" s="13" t="s">
        <v>37</v>
      </c>
      <c r="AX125" s="13" t="s">
        <v>83</v>
      </c>
      <c r="AY125" s="237" t="s">
        <v>139</v>
      </c>
    </row>
    <row r="126" s="12" customFormat="1" ht="22.8" customHeight="1">
      <c r="A126" s="12"/>
      <c r="B126" s="191"/>
      <c r="C126" s="192"/>
      <c r="D126" s="193" t="s">
        <v>75</v>
      </c>
      <c r="E126" s="205" t="s">
        <v>85</v>
      </c>
      <c r="F126" s="205" t="s">
        <v>194</v>
      </c>
      <c r="G126" s="192"/>
      <c r="H126" s="192"/>
      <c r="I126" s="195"/>
      <c r="J126" s="206">
        <f>BK126</f>
        <v>0</v>
      </c>
      <c r="K126" s="192"/>
      <c r="L126" s="197"/>
      <c r="M126" s="198"/>
      <c r="N126" s="199"/>
      <c r="O126" s="199"/>
      <c r="P126" s="200">
        <f>SUM(P127:P141)</f>
        <v>0</v>
      </c>
      <c r="Q126" s="199"/>
      <c r="R126" s="200">
        <f>SUM(R127:R141)</f>
        <v>10.121808399999997</v>
      </c>
      <c r="S126" s="199"/>
      <c r="T126" s="201">
        <f>SUM(T127:T141)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2" t="s">
        <v>83</v>
      </c>
      <c r="AT126" s="203" t="s">
        <v>75</v>
      </c>
      <c r="AU126" s="203" t="s">
        <v>83</v>
      </c>
      <c r="AY126" s="202" t="s">
        <v>139</v>
      </c>
      <c r="BK126" s="204">
        <f>SUM(BK127:BK141)</f>
        <v>0</v>
      </c>
    </row>
    <row r="127" s="2" customFormat="1" ht="16.5" customHeight="1">
      <c r="A127" s="41"/>
      <c r="B127" s="42"/>
      <c r="C127" s="207" t="s">
        <v>191</v>
      </c>
      <c r="D127" s="207" t="s">
        <v>141</v>
      </c>
      <c r="E127" s="208" t="s">
        <v>195</v>
      </c>
      <c r="F127" s="209" t="s">
        <v>196</v>
      </c>
      <c r="G127" s="210" t="s">
        <v>197</v>
      </c>
      <c r="H127" s="211">
        <v>1</v>
      </c>
      <c r="I127" s="212"/>
      <c r="J127" s="213">
        <f>ROUND(I127*H127,2)</f>
        <v>0</v>
      </c>
      <c r="K127" s="209" t="s">
        <v>19</v>
      </c>
      <c r="L127" s="47"/>
      <c r="M127" s="214" t="s">
        <v>19</v>
      </c>
      <c r="N127" s="215" t="s">
        <v>47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146</v>
      </c>
      <c r="AT127" s="218" t="s">
        <v>141</v>
      </c>
      <c r="AU127" s="218" t="s">
        <v>85</v>
      </c>
      <c r="AY127" s="20" t="s">
        <v>139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83</v>
      </c>
      <c r="BK127" s="219">
        <f>ROUND(I127*H127,2)</f>
        <v>0</v>
      </c>
      <c r="BL127" s="20" t="s">
        <v>146</v>
      </c>
      <c r="BM127" s="218" t="s">
        <v>198</v>
      </c>
    </row>
    <row r="128" s="2" customFormat="1">
      <c r="A128" s="41"/>
      <c r="B128" s="42"/>
      <c r="C128" s="43"/>
      <c r="D128" s="220" t="s">
        <v>148</v>
      </c>
      <c r="E128" s="43"/>
      <c r="F128" s="221" t="s">
        <v>196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148</v>
      </c>
      <c r="AU128" s="20" t="s">
        <v>85</v>
      </c>
    </row>
    <row r="129" s="2" customFormat="1" ht="16.5" customHeight="1">
      <c r="A129" s="41"/>
      <c r="B129" s="42"/>
      <c r="C129" s="207" t="s">
        <v>199</v>
      </c>
      <c r="D129" s="207" t="s">
        <v>141</v>
      </c>
      <c r="E129" s="208" t="s">
        <v>200</v>
      </c>
      <c r="F129" s="209" t="s">
        <v>201</v>
      </c>
      <c r="G129" s="210" t="s">
        <v>154</v>
      </c>
      <c r="H129" s="211">
        <v>5.2249999999999996</v>
      </c>
      <c r="I129" s="212"/>
      <c r="J129" s="213">
        <f>ROUND(I129*H129,2)</f>
        <v>0</v>
      </c>
      <c r="K129" s="209" t="s">
        <v>145</v>
      </c>
      <c r="L129" s="47"/>
      <c r="M129" s="214" t="s">
        <v>19</v>
      </c>
      <c r="N129" s="215" t="s">
        <v>47</v>
      </c>
      <c r="O129" s="87"/>
      <c r="P129" s="216">
        <f>O129*H129</f>
        <v>0</v>
      </c>
      <c r="Q129" s="216">
        <v>1.9199999999999999</v>
      </c>
      <c r="R129" s="216">
        <f>Q129*H129</f>
        <v>10.031999999999998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146</v>
      </c>
      <c r="AT129" s="218" t="s">
        <v>141</v>
      </c>
      <c r="AU129" s="218" t="s">
        <v>85</v>
      </c>
      <c r="AY129" s="20" t="s">
        <v>139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83</v>
      </c>
      <c r="BK129" s="219">
        <f>ROUND(I129*H129,2)</f>
        <v>0</v>
      </c>
      <c r="BL129" s="20" t="s">
        <v>146</v>
      </c>
      <c r="BM129" s="218" t="s">
        <v>202</v>
      </c>
    </row>
    <row r="130" s="2" customFormat="1">
      <c r="A130" s="41"/>
      <c r="B130" s="42"/>
      <c r="C130" s="43"/>
      <c r="D130" s="220" t="s">
        <v>148</v>
      </c>
      <c r="E130" s="43"/>
      <c r="F130" s="221" t="s">
        <v>201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148</v>
      </c>
      <c r="AU130" s="20" t="s">
        <v>85</v>
      </c>
    </row>
    <row r="131" s="2" customFormat="1">
      <c r="A131" s="41"/>
      <c r="B131" s="42"/>
      <c r="C131" s="43"/>
      <c r="D131" s="225" t="s">
        <v>150</v>
      </c>
      <c r="E131" s="43"/>
      <c r="F131" s="226" t="s">
        <v>203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150</v>
      </c>
      <c r="AU131" s="20" t="s">
        <v>85</v>
      </c>
    </row>
    <row r="132" s="13" customFormat="1">
      <c r="A132" s="13"/>
      <c r="B132" s="227"/>
      <c r="C132" s="228"/>
      <c r="D132" s="220" t="s">
        <v>158</v>
      </c>
      <c r="E132" s="229" t="s">
        <v>19</v>
      </c>
      <c r="F132" s="230" t="s">
        <v>204</v>
      </c>
      <c r="G132" s="228"/>
      <c r="H132" s="231">
        <v>5.2249999999999996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158</v>
      </c>
      <c r="AU132" s="237" t="s">
        <v>85</v>
      </c>
      <c r="AV132" s="13" t="s">
        <v>85</v>
      </c>
      <c r="AW132" s="13" t="s">
        <v>37</v>
      </c>
      <c r="AX132" s="13" t="s">
        <v>83</v>
      </c>
      <c r="AY132" s="237" t="s">
        <v>139</v>
      </c>
    </row>
    <row r="133" s="2" customFormat="1" ht="16.5" customHeight="1">
      <c r="A133" s="41"/>
      <c r="B133" s="42"/>
      <c r="C133" s="207" t="s">
        <v>205</v>
      </c>
      <c r="D133" s="207" t="s">
        <v>141</v>
      </c>
      <c r="E133" s="208" t="s">
        <v>206</v>
      </c>
      <c r="F133" s="209" t="s">
        <v>207</v>
      </c>
      <c r="G133" s="210" t="s">
        <v>208</v>
      </c>
      <c r="H133" s="211">
        <v>95</v>
      </c>
      <c r="I133" s="212"/>
      <c r="J133" s="213">
        <f>ROUND(I133*H133,2)</f>
        <v>0</v>
      </c>
      <c r="K133" s="209" t="s">
        <v>145</v>
      </c>
      <c r="L133" s="47"/>
      <c r="M133" s="214" t="s">
        <v>19</v>
      </c>
      <c r="N133" s="215" t="s">
        <v>47</v>
      </c>
      <c r="O133" s="87"/>
      <c r="P133" s="216">
        <f>O133*H133</f>
        <v>0</v>
      </c>
      <c r="Q133" s="216">
        <v>0.00048999999999999998</v>
      </c>
      <c r="R133" s="216">
        <f>Q133*H133</f>
        <v>0.046550000000000001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146</v>
      </c>
      <c r="AT133" s="218" t="s">
        <v>141</v>
      </c>
      <c r="AU133" s="218" t="s">
        <v>85</v>
      </c>
      <c r="AY133" s="20" t="s">
        <v>139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83</v>
      </c>
      <c r="BK133" s="219">
        <f>ROUND(I133*H133,2)</f>
        <v>0</v>
      </c>
      <c r="BL133" s="20" t="s">
        <v>146</v>
      </c>
      <c r="BM133" s="218" t="s">
        <v>209</v>
      </c>
    </row>
    <row r="134" s="2" customFormat="1">
      <c r="A134" s="41"/>
      <c r="B134" s="42"/>
      <c r="C134" s="43"/>
      <c r="D134" s="220" t="s">
        <v>148</v>
      </c>
      <c r="E134" s="43"/>
      <c r="F134" s="221" t="s">
        <v>210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148</v>
      </c>
      <c r="AU134" s="20" t="s">
        <v>85</v>
      </c>
    </row>
    <row r="135" s="2" customFormat="1">
      <c r="A135" s="41"/>
      <c r="B135" s="42"/>
      <c r="C135" s="43"/>
      <c r="D135" s="225" t="s">
        <v>150</v>
      </c>
      <c r="E135" s="43"/>
      <c r="F135" s="226" t="s">
        <v>211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150</v>
      </c>
      <c r="AU135" s="20" t="s">
        <v>85</v>
      </c>
    </row>
    <row r="136" s="2" customFormat="1" ht="16.5" customHeight="1">
      <c r="A136" s="41"/>
      <c r="B136" s="42"/>
      <c r="C136" s="207" t="s">
        <v>212</v>
      </c>
      <c r="D136" s="207" t="s">
        <v>141</v>
      </c>
      <c r="E136" s="208" t="s">
        <v>213</v>
      </c>
      <c r="F136" s="209" t="s">
        <v>214</v>
      </c>
      <c r="G136" s="210" t="s">
        <v>144</v>
      </c>
      <c r="H136" s="211">
        <v>95</v>
      </c>
      <c r="I136" s="212"/>
      <c r="J136" s="213">
        <f>ROUND(I136*H136,2)</f>
        <v>0</v>
      </c>
      <c r="K136" s="209" t="s">
        <v>145</v>
      </c>
      <c r="L136" s="47"/>
      <c r="M136" s="214" t="s">
        <v>19</v>
      </c>
      <c r="N136" s="215" t="s">
        <v>47</v>
      </c>
      <c r="O136" s="87"/>
      <c r="P136" s="216">
        <f>O136*H136</f>
        <v>0</v>
      </c>
      <c r="Q136" s="216">
        <v>0.00010000000000000001</v>
      </c>
      <c r="R136" s="216">
        <f>Q136*H136</f>
        <v>0.0094999999999999998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146</v>
      </c>
      <c r="AT136" s="218" t="s">
        <v>141</v>
      </c>
      <c r="AU136" s="218" t="s">
        <v>85</v>
      </c>
      <c r="AY136" s="20" t="s">
        <v>139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83</v>
      </c>
      <c r="BK136" s="219">
        <f>ROUND(I136*H136,2)</f>
        <v>0</v>
      </c>
      <c r="BL136" s="20" t="s">
        <v>146</v>
      </c>
      <c r="BM136" s="218" t="s">
        <v>215</v>
      </c>
    </row>
    <row r="137" s="2" customFormat="1">
      <c r="A137" s="41"/>
      <c r="B137" s="42"/>
      <c r="C137" s="43"/>
      <c r="D137" s="220" t="s">
        <v>148</v>
      </c>
      <c r="E137" s="43"/>
      <c r="F137" s="221" t="s">
        <v>216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148</v>
      </c>
      <c r="AU137" s="20" t="s">
        <v>85</v>
      </c>
    </row>
    <row r="138" s="2" customFormat="1">
      <c r="A138" s="41"/>
      <c r="B138" s="42"/>
      <c r="C138" s="43"/>
      <c r="D138" s="225" t="s">
        <v>150</v>
      </c>
      <c r="E138" s="43"/>
      <c r="F138" s="226" t="s">
        <v>217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150</v>
      </c>
      <c r="AU138" s="20" t="s">
        <v>85</v>
      </c>
    </row>
    <row r="139" s="2" customFormat="1" ht="16.5" customHeight="1">
      <c r="A139" s="41"/>
      <c r="B139" s="42"/>
      <c r="C139" s="238" t="s">
        <v>8</v>
      </c>
      <c r="D139" s="238" t="s">
        <v>188</v>
      </c>
      <c r="E139" s="239" t="s">
        <v>218</v>
      </c>
      <c r="F139" s="240" t="s">
        <v>219</v>
      </c>
      <c r="G139" s="241" t="s">
        <v>144</v>
      </c>
      <c r="H139" s="242">
        <v>112.52800000000001</v>
      </c>
      <c r="I139" s="243"/>
      <c r="J139" s="244">
        <f>ROUND(I139*H139,2)</f>
        <v>0</v>
      </c>
      <c r="K139" s="240" t="s">
        <v>145</v>
      </c>
      <c r="L139" s="245"/>
      <c r="M139" s="246" t="s">
        <v>19</v>
      </c>
      <c r="N139" s="247" t="s">
        <v>47</v>
      </c>
      <c r="O139" s="87"/>
      <c r="P139" s="216">
        <f>O139*H139</f>
        <v>0</v>
      </c>
      <c r="Q139" s="216">
        <v>0.00029999999999999997</v>
      </c>
      <c r="R139" s="216">
        <f>Q139*H139</f>
        <v>0.033758400000000001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191</v>
      </c>
      <c r="AT139" s="218" t="s">
        <v>188</v>
      </c>
      <c r="AU139" s="218" t="s">
        <v>85</v>
      </c>
      <c r="AY139" s="20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83</v>
      </c>
      <c r="BK139" s="219">
        <f>ROUND(I139*H139,2)</f>
        <v>0</v>
      </c>
      <c r="BL139" s="20" t="s">
        <v>146</v>
      </c>
      <c r="BM139" s="218" t="s">
        <v>220</v>
      </c>
    </row>
    <row r="140" s="2" customFormat="1">
      <c r="A140" s="41"/>
      <c r="B140" s="42"/>
      <c r="C140" s="43"/>
      <c r="D140" s="220" t="s">
        <v>148</v>
      </c>
      <c r="E140" s="43"/>
      <c r="F140" s="221" t="s">
        <v>219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148</v>
      </c>
      <c r="AU140" s="20" t="s">
        <v>85</v>
      </c>
    </row>
    <row r="141" s="13" customFormat="1">
      <c r="A141" s="13"/>
      <c r="B141" s="227"/>
      <c r="C141" s="228"/>
      <c r="D141" s="220" t="s">
        <v>158</v>
      </c>
      <c r="E141" s="229" t="s">
        <v>19</v>
      </c>
      <c r="F141" s="230" t="s">
        <v>221</v>
      </c>
      <c r="G141" s="228"/>
      <c r="H141" s="231">
        <v>112.52800000000001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158</v>
      </c>
      <c r="AU141" s="237" t="s">
        <v>85</v>
      </c>
      <c r="AV141" s="13" t="s">
        <v>85</v>
      </c>
      <c r="AW141" s="13" t="s">
        <v>37</v>
      </c>
      <c r="AX141" s="13" t="s">
        <v>83</v>
      </c>
      <c r="AY141" s="237" t="s">
        <v>139</v>
      </c>
    </row>
    <row r="142" s="12" customFormat="1" ht="22.8" customHeight="1">
      <c r="A142" s="12"/>
      <c r="B142" s="191"/>
      <c r="C142" s="192"/>
      <c r="D142" s="193" t="s">
        <v>75</v>
      </c>
      <c r="E142" s="205" t="s">
        <v>172</v>
      </c>
      <c r="F142" s="205" t="s">
        <v>222</v>
      </c>
      <c r="G142" s="192"/>
      <c r="H142" s="192"/>
      <c r="I142" s="195"/>
      <c r="J142" s="206">
        <f>BK142</f>
        <v>0</v>
      </c>
      <c r="K142" s="192"/>
      <c r="L142" s="197"/>
      <c r="M142" s="198"/>
      <c r="N142" s="199"/>
      <c r="O142" s="199"/>
      <c r="P142" s="200">
        <f>SUM(P143:P155)</f>
        <v>0</v>
      </c>
      <c r="Q142" s="199"/>
      <c r="R142" s="200">
        <f>SUM(R143:R155)</f>
        <v>15.222450000000002</v>
      </c>
      <c r="S142" s="199"/>
      <c r="T142" s="201">
        <f>SUM(T143:T155)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2" t="s">
        <v>83</v>
      </c>
      <c r="AT142" s="203" t="s">
        <v>75</v>
      </c>
      <c r="AU142" s="203" t="s">
        <v>83</v>
      </c>
      <c r="AY142" s="202" t="s">
        <v>139</v>
      </c>
      <c r="BK142" s="204">
        <f>SUM(BK143:BK155)</f>
        <v>0</v>
      </c>
    </row>
    <row r="143" s="2" customFormat="1" ht="16.5" customHeight="1">
      <c r="A143" s="41"/>
      <c r="B143" s="42"/>
      <c r="C143" s="207" t="s">
        <v>223</v>
      </c>
      <c r="D143" s="207" t="s">
        <v>141</v>
      </c>
      <c r="E143" s="208" t="s">
        <v>224</v>
      </c>
      <c r="F143" s="209" t="s">
        <v>225</v>
      </c>
      <c r="G143" s="210" t="s">
        <v>144</v>
      </c>
      <c r="H143" s="211">
        <v>30</v>
      </c>
      <c r="I143" s="212"/>
      <c r="J143" s="213">
        <f>ROUND(I143*H143,2)</f>
        <v>0</v>
      </c>
      <c r="K143" s="209" t="s">
        <v>145</v>
      </c>
      <c r="L143" s="47"/>
      <c r="M143" s="214" t="s">
        <v>19</v>
      </c>
      <c r="N143" s="215" t="s">
        <v>47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146</v>
      </c>
      <c r="AT143" s="218" t="s">
        <v>141</v>
      </c>
      <c r="AU143" s="218" t="s">
        <v>85</v>
      </c>
      <c r="AY143" s="20" t="s">
        <v>139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83</v>
      </c>
      <c r="BK143" s="219">
        <f>ROUND(I143*H143,2)</f>
        <v>0</v>
      </c>
      <c r="BL143" s="20" t="s">
        <v>146</v>
      </c>
      <c r="BM143" s="218" t="s">
        <v>226</v>
      </c>
    </row>
    <row r="144" s="2" customFormat="1">
      <c r="A144" s="41"/>
      <c r="B144" s="42"/>
      <c r="C144" s="43"/>
      <c r="D144" s="220" t="s">
        <v>148</v>
      </c>
      <c r="E144" s="43"/>
      <c r="F144" s="221" t="s">
        <v>227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148</v>
      </c>
      <c r="AU144" s="20" t="s">
        <v>85</v>
      </c>
    </row>
    <row r="145" s="2" customFormat="1">
      <c r="A145" s="41"/>
      <c r="B145" s="42"/>
      <c r="C145" s="43"/>
      <c r="D145" s="225" t="s">
        <v>150</v>
      </c>
      <c r="E145" s="43"/>
      <c r="F145" s="226" t="s">
        <v>228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150</v>
      </c>
      <c r="AU145" s="20" t="s">
        <v>85</v>
      </c>
    </row>
    <row r="146" s="2" customFormat="1" ht="16.5" customHeight="1">
      <c r="A146" s="41"/>
      <c r="B146" s="42"/>
      <c r="C146" s="238" t="s">
        <v>229</v>
      </c>
      <c r="D146" s="238" t="s">
        <v>188</v>
      </c>
      <c r="E146" s="239" t="s">
        <v>230</v>
      </c>
      <c r="F146" s="240" t="s">
        <v>231</v>
      </c>
      <c r="G146" s="241" t="s">
        <v>175</v>
      </c>
      <c r="H146" s="242">
        <v>10.800000000000001</v>
      </c>
      <c r="I146" s="243"/>
      <c r="J146" s="244">
        <f>ROUND(I146*H146,2)</f>
        <v>0</v>
      </c>
      <c r="K146" s="240" t="s">
        <v>145</v>
      </c>
      <c r="L146" s="245"/>
      <c r="M146" s="246" t="s">
        <v>19</v>
      </c>
      <c r="N146" s="247" t="s">
        <v>47</v>
      </c>
      <c r="O146" s="87"/>
      <c r="P146" s="216">
        <f>O146*H146</f>
        <v>0</v>
      </c>
      <c r="Q146" s="216">
        <v>1</v>
      </c>
      <c r="R146" s="216">
        <f>Q146*H146</f>
        <v>10.800000000000001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191</v>
      </c>
      <c r="AT146" s="218" t="s">
        <v>188</v>
      </c>
      <c r="AU146" s="218" t="s">
        <v>85</v>
      </c>
      <c r="AY146" s="20" t="s">
        <v>139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83</v>
      </c>
      <c r="BK146" s="219">
        <f>ROUND(I146*H146,2)</f>
        <v>0</v>
      </c>
      <c r="BL146" s="20" t="s">
        <v>146</v>
      </c>
      <c r="BM146" s="218" t="s">
        <v>232</v>
      </c>
    </row>
    <row r="147" s="2" customFormat="1">
      <c r="A147" s="41"/>
      <c r="B147" s="42"/>
      <c r="C147" s="43"/>
      <c r="D147" s="220" t="s">
        <v>148</v>
      </c>
      <c r="E147" s="43"/>
      <c r="F147" s="221" t="s">
        <v>231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148</v>
      </c>
      <c r="AU147" s="20" t="s">
        <v>85</v>
      </c>
    </row>
    <row r="148" s="13" customFormat="1">
      <c r="A148" s="13"/>
      <c r="B148" s="227"/>
      <c r="C148" s="228"/>
      <c r="D148" s="220" t="s">
        <v>158</v>
      </c>
      <c r="E148" s="229" t="s">
        <v>19</v>
      </c>
      <c r="F148" s="230" t="s">
        <v>233</v>
      </c>
      <c r="G148" s="228"/>
      <c r="H148" s="231">
        <v>10.800000000000001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158</v>
      </c>
      <c r="AU148" s="237" t="s">
        <v>85</v>
      </c>
      <c r="AV148" s="13" t="s">
        <v>85</v>
      </c>
      <c r="AW148" s="13" t="s">
        <v>37</v>
      </c>
      <c r="AX148" s="13" t="s">
        <v>83</v>
      </c>
      <c r="AY148" s="237" t="s">
        <v>139</v>
      </c>
    </row>
    <row r="149" s="2" customFormat="1" ht="16.5" customHeight="1">
      <c r="A149" s="41"/>
      <c r="B149" s="42"/>
      <c r="C149" s="207" t="s">
        <v>234</v>
      </c>
      <c r="D149" s="207" t="s">
        <v>141</v>
      </c>
      <c r="E149" s="208" t="s">
        <v>235</v>
      </c>
      <c r="F149" s="209" t="s">
        <v>236</v>
      </c>
      <c r="G149" s="210" t="s">
        <v>144</v>
      </c>
      <c r="H149" s="211">
        <v>30</v>
      </c>
      <c r="I149" s="212"/>
      <c r="J149" s="213">
        <f>ROUND(I149*H149,2)</f>
        <v>0</v>
      </c>
      <c r="K149" s="209" t="s">
        <v>145</v>
      </c>
      <c r="L149" s="47"/>
      <c r="M149" s="214" t="s">
        <v>19</v>
      </c>
      <c r="N149" s="215" t="s">
        <v>47</v>
      </c>
      <c r="O149" s="87"/>
      <c r="P149" s="216">
        <f>O149*H149</f>
        <v>0</v>
      </c>
      <c r="Q149" s="216">
        <v>0.089219999999999994</v>
      </c>
      <c r="R149" s="216">
        <f>Q149*H149</f>
        <v>2.6765999999999996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146</v>
      </c>
      <c r="AT149" s="218" t="s">
        <v>141</v>
      </c>
      <c r="AU149" s="218" t="s">
        <v>85</v>
      </c>
      <c r="AY149" s="20" t="s">
        <v>139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83</v>
      </c>
      <c r="BK149" s="219">
        <f>ROUND(I149*H149,2)</f>
        <v>0</v>
      </c>
      <c r="BL149" s="20" t="s">
        <v>146</v>
      </c>
      <c r="BM149" s="218" t="s">
        <v>237</v>
      </c>
    </row>
    <row r="150" s="2" customFormat="1">
      <c r="A150" s="41"/>
      <c r="B150" s="42"/>
      <c r="C150" s="43"/>
      <c r="D150" s="220" t="s">
        <v>148</v>
      </c>
      <c r="E150" s="43"/>
      <c r="F150" s="221" t="s">
        <v>238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148</v>
      </c>
      <c r="AU150" s="20" t="s">
        <v>85</v>
      </c>
    </row>
    <row r="151" s="2" customFormat="1">
      <c r="A151" s="41"/>
      <c r="B151" s="42"/>
      <c r="C151" s="43"/>
      <c r="D151" s="225" t="s">
        <v>150</v>
      </c>
      <c r="E151" s="43"/>
      <c r="F151" s="226" t="s">
        <v>239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150</v>
      </c>
      <c r="AU151" s="20" t="s">
        <v>85</v>
      </c>
    </row>
    <row r="152" s="2" customFormat="1" ht="16.5" customHeight="1">
      <c r="A152" s="41"/>
      <c r="B152" s="42"/>
      <c r="C152" s="238" t="s">
        <v>240</v>
      </c>
      <c r="D152" s="238" t="s">
        <v>188</v>
      </c>
      <c r="E152" s="239" t="s">
        <v>241</v>
      </c>
      <c r="F152" s="240" t="s">
        <v>242</v>
      </c>
      <c r="G152" s="241" t="s">
        <v>144</v>
      </c>
      <c r="H152" s="242">
        <v>15.449999999999999</v>
      </c>
      <c r="I152" s="243"/>
      <c r="J152" s="244">
        <f>ROUND(I152*H152,2)</f>
        <v>0</v>
      </c>
      <c r="K152" s="240" t="s">
        <v>145</v>
      </c>
      <c r="L152" s="245"/>
      <c r="M152" s="246" t="s">
        <v>19</v>
      </c>
      <c r="N152" s="247" t="s">
        <v>47</v>
      </c>
      <c r="O152" s="87"/>
      <c r="P152" s="216">
        <f>O152*H152</f>
        <v>0</v>
      </c>
      <c r="Q152" s="216">
        <v>0.113</v>
      </c>
      <c r="R152" s="216">
        <f>Q152*H152</f>
        <v>1.7458499999999999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191</v>
      </c>
      <c r="AT152" s="218" t="s">
        <v>188</v>
      </c>
      <c r="AU152" s="218" t="s">
        <v>85</v>
      </c>
      <c r="AY152" s="20" t="s">
        <v>139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83</v>
      </c>
      <c r="BK152" s="219">
        <f>ROUND(I152*H152,2)</f>
        <v>0</v>
      </c>
      <c r="BL152" s="20" t="s">
        <v>146</v>
      </c>
      <c r="BM152" s="218" t="s">
        <v>243</v>
      </c>
    </row>
    <row r="153" s="2" customFormat="1">
      <c r="A153" s="41"/>
      <c r="B153" s="42"/>
      <c r="C153" s="43"/>
      <c r="D153" s="220" t="s">
        <v>148</v>
      </c>
      <c r="E153" s="43"/>
      <c r="F153" s="221" t="s">
        <v>242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148</v>
      </c>
      <c r="AU153" s="20" t="s">
        <v>85</v>
      </c>
    </row>
    <row r="154" s="13" customFormat="1">
      <c r="A154" s="13"/>
      <c r="B154" s="227"/>
      <c r="C154" s="228"/>
      <c r="D154" s="220" t="s">
        <v>158</v>
      </c>
      <c r="E154" s="229" t="s">
        <v>19</v>
      </c>
      <c r="F154" s="230" t="s">
        <v>244</v>
      </c>
      <c r="G154" s="228"/>
      <c r="H154" s="231">
        <v>30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158</v>
      </c>
      <c r="AU154" s="237" t="s">
        <v>85</v>
      </c>
      <c r="AV154" s="13" t="s">
        <v>85</v>
      </c>
      <c r="AW154" s="13" t="s">
        <v>37</v>
      </c>
      <c r="AX154" s="13" t="s">
        <v>76</v>
      </c>
      <c r="AY154" s="237" t="s">
        <v>139</v>
      </c>
    </row>
    <row r="155" s="13" customFormat="1">
      <c r="A155" s="13"/>
      <c r="B155" s="227"/>
      <c r="C155" s="228"/>
      <c r="D155" s="220" t="s">
        <v>158</v>
      </c>
      <c r="E155" s="229" t="s">
        <v>19</v>
      </c>
      <c r="F155" s="230" t="s">
        <v>245</v>
      </c>
      <c r="G155" s="228"/>
      <c r="H155" s="231">
        <v>15.449999999999999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158</v>
      </c>
      <c r="AU155" s="237" t="s">
        <v>85</v>
      </c>
      <c r="AV155" s="13" t="s">
        <v>85</v>
      </c>
      <c r="AW155" s="13" t="s">
        <v>37</v>
      </c>
      <c r="AX155" s="13" t="s">
        <v>83</v>
      </c>
      <c r="AY155" s="237" t="s">
        <v>139</v>
      </c>
    </row>
    <row r="156" s="12" customFormat="1" ht="22.8" customHeight="1">
      <c r="A156" s="12"/>
      <c r="B156" s="191"/>
      <c r="C156" s="192"/>
      <c r="D156" s="193" t="s">
        <v>75</v>
      </c>
      <c r="E156" s="205" t="s">
        <v>180</v>
      </c>
      <c r="F156" s="205" t="s">
        <v>246</v>
      </c>
      <c r="G156" s="192"/>
      <c r="H156" s="192"/>
      <c r="I156" s="195"/>
      <c r="J156" s="206">
        <f>BK156</f>
        <v>0</v>
      </c>
      <c r="K156" s="192"/>
      <c r="L156" s="197"/>
      <c r="M156" s="198"/>
      <c r="N156" s="199"/>
      <c r="O156" s="199"/>
      <c r="P156" s="200">
        <f>SUM(P157:P286)</f>
        <v>0</v>
      </c>
      <c r="Q156" s="199"/>
      <c r="R156" s="200">
        <f>SUM(R157:R286)</f>
        <v>25.42306765</v>
      </c>
      <c r="S156" s="199"/>
      <c r="T156" s="201">
        <f>SUM(T157:T286)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2" t="s">
        <v>83</v>
      </c>
      <c r="AT156" s="203" t="s">
        <v>75</v>
      </c>
      <c r="AU156" s="203" t="s">
        <v>83</v>
      </c>
      <c r="AY156" s="202" t="s">
        <v>139</v>
      </c>
      <c r="BK156" s="204">
        <f>SUM(BK157:BK286)</f>
        <v>0</v>
      </c>
    </row>
    <row r="157" s="2" customFormat="1" ht="16.5" customHeight="1">
      <c r="A157" s="41"/>
      <c r="B157" s="42"/>
      <c r="C157" s="207" t="s">
        <v>247</v>
      </c>
      <c r="D157" s="207" t="s">
        <v>141</v>
      </c>
      <c r="E157" s="208" t="s">
        <v>248</v>
      </c>
      <c r="F157" s="209" t="s">
        <v>249</v>
      </c>
      <c r="G157" s="210" t="s">
        <v>144</v>
      </c>
      <c r="H157" s="211">
        <v>85</v>
      </c>
      <c r="I157" s="212"/>
      <c r="J157" s="213">
        <f>ROUND(I157*H157,2)</f>
        <v>0</v>
      </c>
      <c r="K157" s="209" t="s">
        <v>19</v>
      </c>
      <c r="L157" s="47"/>
      <c r="M157" s="214" t="s">
        <v>19</v>
      </c>
      <c r="N157" s="215" t="s">
        <v>47</v>
      </c>
      <c r="O157" s="87"/>
      <c r="P157" s="216">
        <f>O157*H157</f>
        <v>0</v>
      </c>
      <c r="Q157" s="216">
        <v>0.027199999999999998</v>
      </c>
      <c r="R157" s="216">
        <f>Q157*H157</f>
        <v>2.3119999999999998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146</v>
      </c>
      <c r="AT157" s="218" t="s">
        <v>141</v>
      </c>
      <c r="AU157" s="218" t="s">
        <v>85</v>
      </c>
      <c r="AY157" s="20" t="s">
        <v>139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83</v>
      </c>
      <c r="BK157" s="219">
        <f>ROUND(I157*H157,2)</f>
        <v>0</v>
      </c>
      <c r="BL157" s="20" t="s">
        <v>146</v>
      </c>
      <c r="BM157" s="218" t="s">
        <v>250</v>
      </c>
    </row>
    <row r="158" s="2" customFormat="1">
      <c r="A158" s="41"/>
      <c r="B158" s="42"/>
      <c r="C158" s="43"/>
      <c r="D158" s="220" t="s">
        <v>148</v>
      </c>
      <c r="E158" s="43"/>
      <c r="F158" s="221" t="s">
        <v>249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148</v>
      </c>
      <c r="AU158" s="20" t="s">
        <v>85</v>
      </c>
    </row>
    <row r="159" s="2" customFormat="1" ht="16.5" customHeight="1">
      <c r="A159" s="41"/>
      <c r="B159" s="42"/>
      <c r="C159" s="207" t="s">
        <v>251</v>
      </c>
      <c r="D159" s="207" t="s">
        <v>141</v>
      </c>
      <c r="E159" s="208" t="s">
        <v>252</v>
      </c>
      <c r="F159" s="209" t="s">
        <v>253</v>
      </c>
      <c r="G159" s="210" t="s">
        <v>208</v>
      </c>
      <c r="H159" s="211">
        <v>240.46000000000001</v>
      </c>
      <c r="I159" s="212"/>
      <c r="J159" s="213">
        <f>ROUND(I159*H159,2)</f>
        <v>0</v>
      </c>
      <c r="K159" s="209" t="s">
        <v>145</v>
      </c>
      <c r="L159" s="47"/>
      <c r="M159" s="214" t="s">
        <v>19</v>
      </c>
      <c r="N159" s="215" t="s">
        <v>47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146</v>
      </c>
      <c r="AT159" s="218" t="s">
        <v>141</v>
      </c>
      <c r="AU159" s="218" t="s">
        <v>85</v>
      </c>
      <c r="AY159" s="20" t="s">
        <v>139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83</v>
      </c>
      <c r="BK159" s="219">
        <f>ROUND(I159*H159,2)</f>
        <v>0</v>
      </c>
      <c r="BL159" s="20" t="s">
        <v>146</v>
      </c>
      <c r="BM159" s="218" t="s">
        <v>254</v>
      </c>
    </row>
    <row r="160" s="2" customFormat="1">
      <c r="A160" s="41"/>
      <c r="B160" s="42"/>
      <c r="C160" s="43"/>
      <c r="D160" s="220" t="s">
        <v>148</v>
      </c>
      <c r="E160" s="43"/>
      <c r="F160" s="221" t="s">
        <v>255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148</v>
      </c>
      <c r="AU160" s="20" t="s">
        <v>85</v>
      </c>
    </row>
    <row r="161" s="2" customFormat="1">
      <c r="A161" s="41"/>
      <c r="B161" s="42"/>
      <c r="C161" s="43"/>
      <c r="D161" s="225" t="s">
        <v>150</v>
      </c>
      <c r="E161" s="43"/>
      <c r="F161" s="226" t="s">
        <v>256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150</v>
      </c>
      <c r="AU161" s="20" t="s">
        <v>85</v>
      </c>
    </row>
    <row r="162" s="13" customFormat="1">
      <c r="A162" s="13"/>
      <c r="B162" s="227"/>
      <c r="C162" s="228"/>
      <c r="D162" s="220" t="s">
        <v>158</v>
      </c>
      <c r="E162" s="229" t="s">
        <v>19</v>
      </c>
      <c r="F162" s="230" t="s">
        <v>257</v>
      </c>
      <c r="G162" s="228"/>
      <c r="H162" s="231">
        <v>9.1999999999999993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158</v>
      </c>
      <c r="AU162" s="237" t="s">
        <v>85</v>
      </c>
      <c r="AV162" s="13" t="s">
        <v>85</v>
      </c>
      <c r="AW162" s="13" t="s">
        <v>37</v>
      </c>
      <c r="AX162" s="13" t="s">
        <v>76</v>
      </c>
      <c r="AY162" s="237" t="s">
        <v>139</v>
      </c>
    </row>
    <row r="163" s="13" customFormat="1">
      <c r="A163" s="13"/>
      <c r="B163" s="227"/>
      <c r="C163" s="228"/>
      <c r="D163" s="220" t="s">
        <v>158</v>
      </c>
      <c r="E163" s="229" t="s">
        <v>19</v>
      </c>
      <c r="F163" s="230" t="s">
        <v>258</v>
      </c>
      <c r="G163" s="228"/>
      <c r="H163" s="231">
        <v>182.40000000000001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158</v>
      </c>
      <c r="AU163" s="237" t="s">
        <v>85</v>
      </c>
      <c r="AV163" s="13" t="s">
        <v>85</v>
      </c>
      <c r="AW163" s="13" t="s">
        <v>37</v>
      </c>
      <c r="AX163" s="13" t="s">
        <v>76</v>
      </c>
      <c r="AY163" s="237" t="s">
        <v>139</v>
      </c>
    </row>
    <row r="164" s="13" customFormat="1">
      <c r="A164" s="13"/>
      <c r="B164" s="227"/>
      <c r="C164" s="228"/>
      <c r="D164" s="220" t="s">
        <v>158</v>
      </c>
      <c r="E164" s="229" t="s">
        <v>19</v>
      </c>
      <c r="F164" s="230" t="s">
        <v>259</v>
      </c>
      <c r="G164" s="228"/>
      <c r="H164" s="231">
        <v>21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158</v>
      </c>
      <c r="AU164" s="237" t="s">
        <v>85</v>
      </c>
      <c r="AV164" s="13" t="s">
        <v>85</v>
      </c>
      <c r="AW164" s="13" t="s">
        <v>37</v>
      </c>
      <c r="AX164" s="13" t="s">
        <v>76</v>
      </c>
      <c r="AY164" s="237" t="s">
        <v>139</v>
      </c>
    </row>
    <row r="165" s="13" customFormat="1">
      <c r="A165" s="13"/>
      <c r="B165" s="227"/>
      <c r="C165" s="228"/>
      <c r="D165" s="220" t="s">
        <v>158</v>
      </c>
      <c r="E165" s="229" t="s">
        <v>19</v>
      </c>
      <c r="F165" s="230" t="s">
        <v>260</v>
      </c>
      <c r="G165" s="228"/>
      <c r="H165" s="231">
        <v>7.2000000000000002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158</v>
      </c>
      <c r="AU165" s="237" t="s">
        <v>85</v>
      </c>
      <c r="AV165" s="13" t="s">
        <v>85</v>
      </c>
      <c r="AW165" s="13" t="s">
        <v>37</v>
      </c>
      <c r="AX165" s="13" t="s">
        <v>76</v>
      </c>
      <c r="AY165" s="237" t="s">
        <v>139</v>
      </c>
    </row>
    <row r="166" s="13" customFormat="1">
      <c r="A166" s="13"/>
      <c r="B166" s="227"/>
      <c r="C166" s="228"/>
      <c r="D166" s="220" t="s">
        <v>158</v>
      </c>
      <c r="E166" s="229" t="s">
        <v>19</v>
      </c>
      <c r="F166" s="230" t="s">
        <v>261</v>
      </c>
      <c r="G166" s="228"/>
      <c r="H166" s="231">
        <v>3.6000000000000001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158</v>
      </c>
      <c r="AU166" s="237" t="s">
        <v>85</v>
      </c>
      <c r="AV166" s="13" t="s">
        <v>85</v>
      </c>
      <c r="AW166" s="13" t="s">
        <v>37</v>
      </c>
      <c r="AX166" s="13" t="s">
        <v>76</v>
      </c>
      <c r="AY166" s="237" t="s">
        <v>139</v>
      </c>
    </row>
    <row r="167" s="13" customFormat="1">
      <c r="A167" s="13"/>
      <c r="B167" s="227"/>
      <c r="C167" s="228"/>
      <c r="D167" s="220" t="s">
        <v>158</v>
      </c>
      <c r="E167" s="229" t="s">
        <v>19</v>
      </c>
      <c r="F167" s="230" t="s">
        <v>262</v>
      </c>
      <c r="G167" s="228"/>
      <c r="H167" s="231">
        <v>3.1200000000000001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158</v>
      </c>
      <c r="AU167" s="237" t="s">
        <v>85</v>
      </c>
      <c r="AV167" s="13" t="s">
        <v>85</v>
      </c>
      <c r="AW167" s="13" t="s">
        <v>37</v>
      </c>
      <c r="AX167" s="13" t="s">
        <v>76</v>
      </c>
      <c r="AY167" s="237" t="s">
        <v>139</v>
      </c>
    </row>
    <row r="168" s="13" customFormat="1">
      <c r="A168" s="13"/>
      <c r="B168" s="227"/>
      <c r="C168" s="228"/>
      <c r="D168" s="220" t="s">
        <v>158</v>
      </c>
      <c r="E168" s="229" t="s">
        <v>19</v>
      </c>
      <c r="F168" s="230" t="s">
        <v>263</v>
      </c>
      <c r="G168" s="228"/>
      <c r="H168" s="231">
        <v>3.6000000000000001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158</v>
      </c>
      <c r="AU168" s="237" t="s">
        <v>85</v>
      </c>
      <c r="AV168" s="13" t="s">
        <v>85</v>
      </c>
      <c r="AW168" s="13" t="s">
        <v>37</v>
      </c>
      <c r="AX168" s="13" t="s">
        <v>76</v>
      </c>
      <c r="AY168" s="237" t="s">
        <v>139</v>
      </c>
    </row>
    <row r="169" s="13" customFormat="1">
      <c r="A169" s="13"/>
      <c r="B169" s="227"/>
      <c r="C169" s="228"/>
      <c r="D169" s="220" t="s">
        <v>158</v>
      </c>
      <c r="E169" s="229" t="s">
        <v>19</v>
      </c>
      <c r="F169" s="230" t="s">
        <v>264</v>
      </c>
      <c r="G169" s="228"/>
      <c r="H169" s="231">
        <v>4.8399999999999999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158</v>
      </c>
      <c r="AU169" s="237" t="s">
        <v>85</v>
      </c>
      <c r="AV169" s="13" t="s">
        <v>85</v>
      </c>
      <c r="AW169" s="13" t="s">
        <v>37</v>
      </c>
      <c r="AX169" s="13" t="s">
        <v>76</v>
      </c>
      <c r="AY169" s="237" t="s">
        <v>139</v>
      </c>
    </row>
    <row r="170" s="13" customFormat="1">
      <c r="A170" s="13"/>
      <c r="B170" s="227"/>
      <c r="C170" s="228"/>
      <c r="D170" s="220" t="s">
        <v>158</v>
      </c>
      <c r="E170" s="229" t="s">
        <v>19</v>
      </c>
      <c r="F170" s="230" t="s">
        <v>265</v>
      </c>
      <c r="G170" s="228"/>
      <c r="H170" s="231">
        <v>5.5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158</v>
      </c>
      <c r="AU170" s="237" t="s">
        <v>85</v>
      </c>
      <c r="AV170" s="13" t="s">
        <v>85</v>
      </c>
      <c r="AW170" s="13" t="s">
        <v>37</v>
      </c>
      <c r="AX170" s="13" t="s">
        <v>76</v>
      </c>
      <c r="AY170" s="237" t="s">
        <v>139</v>
      </c>
    </row>
    <row r="171" s="14" customFormat="1">
      <c r="A171" s="14"/>
      <c r="B171" s="248"/>
      <c r="C171" s="249"/>
      <c r="D171" s="220" t="s">
        <v>158</v>
      </c>
      <c r="E171" s="250" t="s">
        <v>19</v>
      </c>
      <c r="F171" s="251" t="s">
        <v>266</v>
      </c>
      <c r="G171" s="249"/>
      <c r="H171" s="252">
        <v>240.46000000000001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158</v>
      </c>
      <c r="AU171" s="258" t="s">
        <v>85</v>
      </c>
      <c r="AV171" s="14" t="s">
        <v>146</v>
      </c>
      <c r="AW171" s="14" t="s">
        <v>37</v>
      </c>
      <c r="AX171" s="14" t="s">
        <v>83</v>
      </c>
      <c r="AY171" s="258" t="s">
        <v>139</v>
      </c>
    </row>
    <row r="172" s="2" customFormat="1" ht="16.5" customHeight="1">
      <c r="A172" s="41"/>
      <c r="B172" s="42"/>
      <c r="C172" s="238" t="s">
        <v>267</v>
      </c>
      <c r="D172" s="238" t="s">
        <v>188</v>
      </c>
      <c r="E172" s="239" t="s">
        <v>268</v>
      </c>
      <c r="F172" s="240" t="s">
        <v>269</v>
      </c>
      <c r="G172" s="241" t="s">
        <v>208</v>
      </c>
      <c r="H172" s="242">
        <v>252.483</v>
      </c>
      <c r="I172" s="243"/>
      <c r="J172" s="244">
        <f>ROUND(I172*H172,2)</f>
        <v>0</v>
      </c>
      <c r="K172" s="240" t="s">
        <v>145</v>
      </c>
      <c r="L172" s="245"/>
      <c r="M172" s="246" t="s">
        <v>19</v>
      </c>
      <c r="N172" s="247" t="s">
        <v>47</v>
      </c>
      <c r="O172" s="87"/>
      <c r="P172" s="216">
        <f>O172*H172</f>
        <v>0</v>
      </c>
      <c r="Q172" s="216">
        <v>4.0000000000000003E-05</v>
      </c>
      <c r="R172" s="216">
        <f>Q172*H172</f>
        <v>0.01009932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191</v>
      </c>
      <c r="AT172" s="218" t="s">
        <v>188</v>
      </c>
      <c r="AU172" s="218" t="s">
        <v>85</v>
      </c>
      <c r="AY172" s="20" t="s">
        <v>139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83</v>
      </c>
      <c r="BK172" s="219">
        <f>ROUND(I172*H172,2)</f>
        <v>0</v>
      </c>
      <c r="BL172" s="20" t="s">
        <v>146</v>
      </c>
      <c r="BM172" s="218" t="s">
        <v>270</v>
      </c>
    </row>
    <row r="173" s="2" customFormat="1">
      <c r="A173" s="41"/>
      <c r="B173" s="42"/>
      <c r="C173" s="43"/>
      <c r="D173" s="220" t="s">
        <v>148</v>
      </c>
      <c r="E173" s="43"/>
      <c r="F173" s="221" t="s">
        <v>269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148</v>
      </c>
      <c r="AU173" s="20" t="s">
        <v>85</v>
      </c>
    </row>
    <row r="174" s="13" customFormat="1">
      <c r="A174" s="13"/>
      <c r="B174" s="227"/>
      <c r="C174" s="228"/>
      <c r="D174" s="220" t="s">
        <v>158</v>
      </c>
      <c r="E174" s="229" t="s">
        <v>19</v>
      </c>
      <c r="F174" s="230" t="s">
        <v>271</v>
      </c>
      <c r="G174" s="228"/>
      <c r="H174" s="231">
        <v>252.483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158</v>
      </c>
      <c r="AU174" s="237" t="s">
        <v>85</v>
      </c>
      <c r="AV174" s="13" t="s">
        <v>85</v>
      </c>
      <c r="AW174" s="13" t="s">
        <v>37</v>
      </c>
      <c r="AX174" s="13" t="s">
        <v>83</v>
      </c>
      <c r="AY174" s="237" t="s">
        <v>139</v>
      </c>
    </row>
    <row r="175" s="2" customFormat="1" ht="24.15" customHeight="1">
      <c r="A175" s="41"/>
      <c r="B175" s="42"/>
      <c r="C175" s="207" t="s">
        <v>272</v>
      </c>
      <c r="D175" s="207" t="s">
        <v>141</v>
      </c>
      <c r="E175" s="208" t="s">
        <v>273</v>
      </c>
      <c r="F175" s="209" t="s">
        <v>274</v>
      </c>
      <c r="G175" s="210" t="s">
        <v>144</v>
      </c>
      <c r="H175" s="211">
        <v>71.709999999999994</v>
      </c>
      <c r="I175" s="212"/>
      <c r="J175" s="213">
        <f>ROUND(I175*H175,2)</f>
        <v>0</v>
      </c>
      <c r="K175" s="209" t="s">
        <v>145</v>
      </c>
      <c r="L175" s="47"/>
      <c r="M175" s="214" t="s">
        <v>19</v>
      </c>
      <c r="N175" s="215" t="s">
        <v>47</v>
      </c>
      <c r="O175" s="87"/>
      <c r="P175" s="216">
        <f>O175*H175</f>
        <v>0</v>
      </c>
      <c r="Q175" s="216">
        <v>0.0086</v>
      </c>
      <c r="R175" s="216">
        <f>Q175*H175</f>
        <v>0.61670599999999998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146</v>
      </c>
      <c r="AT175" s="218" t="s">
        <v>141</v>
      </c>
      <c r="AU175" s="218" t="s">
        <v>85</v>
      </c>
      <c r="AY175" s="20" t="s">
        <v>139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83</v>
      </c>
      <c r="BK175" s="219">
        <f>ROUND(I175*H175,2)</f>
        <v>0</v>
      </c>
      <c r="BL175" s="20" t="s">
        <v>146</v>
      </c>
      <c r="BM175" s="218" t="s">
        <v>275</v>
      </c>
    </row>
    <row r="176" s="2" customFormat="1">
      <c r="A176" s="41"/>
      <c r="B176" s="42"/>
      <c r="C176" s="43"/>
      <c r="D176" s="220" t="s">
        <v>148</v>
      </c>
      <c r="E176" s="43"/>
      <c r="F176" s="221" t="s">
        <v>276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148</v>
      </c>
      <c r="AU176" s="20" t="s">
        <v>85</v>
      </c>
    </row>
    <row r="177" s="2" customFormat="1">
      <c r="A177" s="41"/>
      <c r="B177" s="42"/>
      <c r="C177" s="43"/>
      <c r="D177" s="225" t="s">
        <v>150</v>
      </c>
      <c r="E177" s="43"/>
      <c r="F177" s="226" t="s">
        <v>277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150</v>
      </c>
      <c r="AU177" s="20" t="s">
        <v>85</v>
      </c>
    </row>
    <row r="178" s="15" customFormat="1">
      <c r="A178" s="15"/>
      <c r="B178" s="259"/>
      <c r="C178" s="260"/>
      <c r="D178" s="220" t="s">
        <v>158</v>
      </c>
      <c r="E178" s="261" t="s">
        <v>19</v>
      </c>
      <c r="F178" s="262" t="s">
        <v>278</v>
      </c>
      <c r="G178" s="260"/>
      <c r="H178" s="261" t="s">
        <v>19</v>
      </c>
      <c r="I178" s="263"/>
      <c r="J178" s="260"/>
      <c r="K178" s="260"/>
      <c r="L178" s="264"/>
      <c r="M178" s="265"/>
      <c r="N178" s="266"/>
      <c r="O178" s="266"/>
      <c r="P178" s="266"/>
      <c r="Q178" s="266"/>
      <c r="R178" s="266"/>
      <c r="S178" s="266"/>
      <c r="T178" s="26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8" t="s">
        <v>158</v>
      </c>
      <c r="AU178" s="268" t="s">
        <v>85</v>
      </c>
      <c r="AV178" s="15" t="s">
        <v>83</v>
      </c>
      <c r="AW178" s="15" t="s">
        <v>37</v>
      </c>
      <c r="AX178" s="15" t="s">
        <v>76</v>
      </c>
      <c r="AY178" s="268" t="s">
        <v>139</v>
      </c>
    </row>
    <row r="179" s="15" customFormat="1">
      <c r="A179" s="15"/>
      <c r="B179" s="259"/>
      <c r="C179" s="260"/>
      <c r="D179" s="220" t="s">
        <v>158</v>
      </c>
      <c r="E179" s="261" t="s">
        <v>19</v>
      </c>
      <c r="F179" s="262" t="s">
        <v>279</v>
      </c>
      <c r="G179" s="260"/>
      <c r="H179" s="261" t="s">
        <v>19</v>
      </c>
      <c r="I179" s="263"/>
      <c r="J179" s="260"/>
      <c r="K179" s="260"/>
      <c r="L179" s="264"/>
      <c r="M179" s="265"/>
      <c r="N179" s="266"/>
      <c r="O179" s="266"/>
      <c r="P179" s="266"/>
      <c r="Q179" s="266"/>
      <c r="R179" s="266"/>
      <c r="S179" s="266"/>
      <c r="T179" s="26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8" t="s">
        <v>158</v>
      </c>
      <c r="AU179" s="268" t="s">
        <v>85</v>
      </c>
      <c r="AV179" s="15" t="s">
        <v>83</v>
      </c>
      <c r="AW179" s="15" t="s">
        <v>37</v>
      </c>
      <c r="AX179" s="15" t="s">
        <v>76</v>
      </c>
      <c r="AY179" s="268" t="s">
        <v>139</v>
      </c>
    </row>
    <row r="180" s="13" customFormat="1">
      <c r="A180" s="13"/>
      <c r="B180" s="227"/>
      <c r="C180" s="228"/>
      <c r="D180" s="220" t="s">
        <v>158</v>
      </c>
      <c r="E180" s="229" t="s">
        <v>19</v>
      </c>
      <c r="F180" s="230" t="s">
        <v>280</v>
      </c>
      <c r="G180" s="228"/>
      <c r="H180" s="231">
        <v>29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158</v>
      </c>
      <c r="AU180" s="237" t="s">
        <v>85</v>
      </c>
      <c r="AV180" s="13" t="s">
        <v>85</v>
      </c>
      <c r="AW180" s="13" t="s">
        <v>37</v>
      </c>
      <c r="AX180" s="13" t="s">
        <v>76</v>
      </c>
      <c r="AY180" s="237" t="s">
        <v>139</v>
      </c>
    </row>
    <row r="181" s="15" customFormat="1">
      <c r="A181" s="15"/>
      <c r="B181" s="259"/>
      <c r="C181" s="260"/>
      <c r="D181" s="220" t="s">
        <v>158</v>
      </c>
      <c r="E181" s="261" t="s">
        <v>19</v>
      </c>
      <c r="F181" s="262" t="s">
        <v>281</v>
      </c>
      <c r="G181" s="260"/>
      <c r="H181" s="261" t="s">
        <v>19</v>
      </c>
      <c r="I181" s="263"/>
      <c r="J181" s="260"/>
      <c r="K181" s="260"/>
      <c r="L181" s="264"/>
      <c r="M181" s="265"/>
      <c r="N181" s="266"/>
      <c r="O181" s="266"/>
      <c r="P181" s="266"/>
      <c r="Q181" s="266"/>
      <c r="R181" s="266"/>
      <c r="S181" s="266"/>
      <c r="T181" s="26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8" t="s">
        <v>158</v>
      </c>
      <c r="AU181" s="268" t="s">
        <v>85</v>
      </c>
      <c r="AV181" s="15" t="s">
        <v>83</v>
      </c>
      <c r="AW181" s="15" t="s">
        <v>37</v>
      </c>
      <c r="AX181" s="15" t="s">
        <v>76</v>
      </c>
      <c r="AY181" s="268" t="s">
        <v>139</v>
      </c>
    </row>
    <row r="182" s="13" customFormat="1">
      <c r="A182" s="13"/>
      <c r="B182" s="227"/>
      <c r="C182" s="228"/>
      <c r="D182" s="220" t="s">
        <v>158</v>
      </c>
      <c r="E182" s="229" t="s">
        <v>19</v>
      </c>
      <c r="F182" s="230" t="s">
        <v>282</v>
      </c>
      <c r="G182" s="228"/>
      <c r="H182" s="231">
        <v>10.01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158</v>
      </c>
      <c r="AU182" s="237" t="s">
        <v>85</v>
      </c>
      <c r="AV182" s="13" t="s">
        <v>85</v>
      </c>
      <c r="AW182" s="13" t="s">
        <v>37</v>
      </c>
      <c r="AX182" s="13" t="s">
        <v>76</v>
      </c>
      <c r="AY182" s="237" t="s">
        <v>139</v>
      </c>
    </row>
    <row r="183" s="15" customFormat="1">
      <c r="A183" s="15"/>
      <c r="B183" s="259"/>
      <c r="C183" s="260"/>
      <c r="D183" s="220" t="s">
        <v>158</v>
      </c>
      <c r="E183" s="261" t="s">
        <v>19</v>
      </c>
      <c r="F183" s="262" t="s">
        <v>283</v>
      </c>
      <c r="G183" s="260"/>
      <c r="H183" s="261" t="s">
        <v>19</v>
      </c>
      <c r="I183" s="263"/>
      <c r="J183" s="260"/>
      <c r="K183" s="260"/>
      <c r="L183" s="264"/>
      <c r="M183" s="265"/>
      <c r="N183" s="266"/>
      <c r="O183" s="266"/>
      <c r="P183" s="266"/>
      <c r="Q183" s="266"/>
      <c r="R183" s="266"/>
      <c r="S183" s="266"/>
      <c r="T183" s="26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8" t="s">
        <v>158</v>
      </c>
      <c r="AU183" s="268" t="s">
        <v>85</v>
      </c>
      <c r="AV183" s="15" t="s">
        <v>83</v>
      </c>
      <c r="AW183" s="15" t="s">
        <v>37</v>
      </c>
      <c r="AX183" s="15" t="s">
        <v>76</v>
      </c>
      <c r="AY183" s="268" t="s">
        <v>139</v>
      </c>
    </row>
    <row r="184" s="13" customFormat="1">
      <c r="A184" s="13"/>
      <c r="B184" s="227"/>
      <c r="C184" s="228"/>
      <c r="D184" s="220" t="s">
        <v>158</v>
      </c>
      <c r="E184" s="229" t="s">
        <v>19</v>
      </c>
      <c r="F184" s="230" t="s">
        <v>284</v>
      </c>
      <c r="G184" s="228"/>
      <c r="H184" s="231">
        <v>21.640000000000001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158</v>
      </c>
      <c r="AU184" s="237" t="s">
        <v>85</v>
      </c>
      <c r="AV184" s="13" t="s">
        <v>85</v>
      </c>
      <c r="AW184" s="13" t="s">
        <v>37</v>
      </c>
      <c r="AX184" s="13" t="s">
        <v>76</v>
      </c>
      <c r="AY184" s="237" t="s">
        <v>139</v>
      </c>
    </row>
    <row r="185" s="15" customFormat="1">
      <c r="A185" s="15"/>
      <c r="B185" s="259"/>
      <c r="C185" s="260"/>
      <c r="D185" s="220" t="s">
        <v>158</v>
      </c>
      <c r="E185" s="261" t="s">
        <v>19</v>
      </c>
      <c r="F185" s="262" t="s">
        <v>285</v>
      </c>
      <c r="G185" s="260"/>
      <c r="H185" s="261" t="s">
        <v>19</v>
      </c>
      <c r="I185" s="263"/>
      <c r="J185" s="260"/>
      <c r="K185" s="260"/>
      <c r="L185" s="264"/>
      <c r="M185" s="265"/>
      <c r="N185" s="266"/>
      <c r="O185" s="266"/>
      <c r="P185" s="266"/>
      <c r="Q185" s="266"/>
      <c r="R185" s="266"/>
      <c r="S185" s="266"/>
      <c r="T185" s="26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8" t="s">
        <v>158</v>
      </c>
      <c r="AU185" s="268" t="s">
        <v>85</v>
      </c>
      <c r="AV185" s="15" t="s">
        <v>83</v>
      </c>
      <c r="AW185" s="15" t="s">
        <v>37</v>
      </c>
      <c r="AX185" s="15" t="s">
        <v>76</v>
      </c>
      <c r="AY185" s="268" t="s">
        <v>139</v>
      </c>
    </row>
    <row r="186" s="13" customFormat="1">
      <c r="A186" s="13"/>
      <c r="B186" s="227"/>
      <c r="C186" s="228"/>
      <c r="D186" s="220" t="s">
        <v>158</v>
      </c>
      <c r="E186" s="229" t="s">
        <v>19</v>
      </c>
      <c r="F186" s="230" t="s">
        <v>286</v>
      </c>
      <c r="G186" s="228"/>
      <c r="H186" s="231">
        <v>11.060000000000001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158</v>
      </c>
      <c r="AU186" s="237" t="s">
        <v>85</v>
      </c>
      <c r="AV186" s="13" t="s">
        <v>85</v>
      </c>
      <c r="AW186" s="13" t="s">
        <v>37</v>
      </c>
      <c r="AX186" s="13" t="s">
        <v>76</v>
      </c>
      <c r="AY186" s="237" t="s">
        <v>139</v>
      </c>
    </row>
    <row r="187" s="14" customFormat="1">
      <c r="A187" s="14"/>
      <c r="B187" s="248"/>
      <c r="C187" s="249"/>
      <c r="D187" s="220" t="s">
        <v>158</v>
      </c>
      <c r="E187" s="250" t="s">
        <v>19</v>
      </c>
      <c r="F187" s="251" t="s">
        <v>266</v>
      </c>
      <c r="G187" s="249"/>
      <c r="H187" s="252">
        <v>71.709999999999994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158</v>
      </c>
      <c r="AU187" s="258" t="s">
        <v>85</v>
      </c>
      <c r="AV187" s="14" t="s">
        <v>146</v>
      </c>
      <c r="AW187" s="14" t="s">
        <v>37</v>
      </c>
      <c r="AX187" s="14" t="s">
        <v>83</v>
      </c>
      <c r="AY187" s="258" t="s">
        <v>139</v>
      </c>
    </row>
    <row r="188" s="2" customFormat="1" ht="16.5" customHeight="1">
      <c r="A188" s="41"/>
      <c r="B188" s="42"/>
      <c r="C188" s="238" t="s">
        <v>7</v>
      </c>
      <c r="D188" s="238" t="s">
        <v>188</v>
      </c>
      <c r="E188" s="239" t="s">
        <v>287</v>
      </c>
      <c r="F188" s="240" t="s">
        <v>288</v>
      </c>
      <c r="G188" s="241" t="s">
        <v>144</v>
      </c>
      <c r="H188" s="242">
        <v>75.296000000000006</v>
      </c>
      <c r="I188" s="243"/>
      <c r="J188" s="244">
        <f>ROUND(I188*H188,2)</f>
        <v>0</v>
      </c>
      <c r="K188" s="240" t="s">
        <v>145</v>
      </c>
      <c r="L188" s="245"/>
      <c r="M188" s="246" t="s">
        <v>19</v>
      </c>
      <c r="N188" s="247" t="s">
        <v>47</v>
      </c>
      <c r="O188" s="87"/>
      <c r="P188" s="216">
        <f>O188*H188</f>
        <v>0</v>
      </c>
      <c r="Q188" s="216">
        <v>0.0044999999999999997</v>
      </c>
      <c r="R188" s="216">
        <f>Q188*H188</f>
        <v>0.33883200000000002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191</v>
      </c>
      <c r="AT188" s="218" t="s">
        <v>188</v>
      </c>
      <c r="AU188" s="218" t="s">
        <v>85</v>
      </c>
      <c r="AY188" s="20" t="s">
        <v>139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20" t="s">
        <v>83</v>
      </c>
      <c r="BK188" s="219">
        <f>ROUND(I188*H188,2)</f>
        <v>0</v>
      </c>
      <c r="BL188" s="20" t="s">
        <v>146</v>
      </c>
      <c r="BM188" s="218" t="s">
        <v>289</v>
      </c>
    </row>
    <row r="189" s="2" customFormat="1">
      <c r="A189" s="41"/>
      <c r="B189" s="42"/>
      <c r="C189" s="43"/>
      <c r="D189" s="220" t="s">
        <v>148</v>
      </c>
      <c r="E189" s="43"/>
      <c r="F189" s="221" t="s">
        <v>288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148</v>
      </c>
      <c r="AU189" s="20" t="s">
        <v>85</v>
      </c>
    </row>
    <row r="190" s="13" customFormat="1">
      <c r="A190" s="13"/>
      <c r="B190" s="227"/>
      <c r="C190" s="228"/>
      <c r="D190" s="220" t="s">
        <v>158</v>
      </c>
      <c r="E190" s="229" t="s">
        <v>19</v>
      </c>
      <c r="F190" s="230" t="s">
        <v>290</v>
      </c>
      <c r="G190" s="228"/>
      <c r="H190" s="231">
        <v>75.296000000000006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158</v>
      </c>
      <c r="AU190" s="237" t="s">
        <v>85</v>
      </c>
      <c r="AV190" s="13" t="s">
        <v>85</v>
      </c>
      <c r="AW190" s="13" t="s">
        <v>37</v>
      </c>
      <c r="AX190" s="13" t="s">
        <v>83</v>
      </c>
      <c r="AY190" s="237" t="s">
        <v>139</v>
      </c>
    </row>
    <row r="191" s="2" customFormat="1" ht="24.15" customHeight="1">
      <c r="A191" s="41"/>
      <c r="B191" s="42"/>
      <c r="C191" s="207" t="s">
        <v>291</v>
      </c>
      <c r="D191" s="207" t="s">
        <v>141</v>
      </c>
      <c r="E191" s="208" t="s">
        <v>273</v>
      </c>
      <c r="F191" s="209" t="s">
        <v>274</v>
      </c>
      <c r="G191" s="210" t="s">
        <v>144</v>
      </c>
      <c r="H191" s="211">
        <v>692.85000000000002</v>
      </c>
      <c r="I191" s="212"/>
      <c r="J191" s="213">
        <f>ROUND(I191*H191,2)</f>
        <v>0</v>
      </c>
      <c r="K191" s="209" t="s">
        <v>145</v>
      </c>
      <c r="L191" s="47"/>
      <c r="M191" s="214" t="s">
        <v>19</v>
      </c>
      <c r="N191" s="215" t="s">
        <v>47</v>
      </c>
      <c r="O191" s="87"/>
      <c r="P191" s="216">
        <f>O191*H191</f>
        <v>0</v>
      </c>
      <c r="Q191" s="216">
        <v>0.0086</v>
      </c>
      <c r="R191" s="216">
        <f>Q191*H191</f>
        <v>5.9585100000000004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146</v>
      </c>
      <c r="AT191" s="218" t="s">
        <v>141</v>
      </c>
      <c r="AU191" s="218" t="s">
        <v>85</v>
      </c>
      <c r="AY191" s="20" t="s">
        <v>139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83</v>
      </c>
      <c r="BK191" s="219">
        <f>ROUND(I191*H191,2)</f>
        <v>0</v>
      </c>
      <c r="BL191" s="20" t="s">
        <v>146</v>
      </c>
      <c r="BM191" s="218" t="s">
        <v>292</v>
      </c>
    </row>
    <row r="192" s="2" customFormat="1">
      <c r="A192" s="41"/>
      <c r="B192" s="42"/>
      <c r="C192" s="43"/>
      <c r="D192" s="220" t="s">
        <v>148</v>
      </c>
      <c r="E192" s="43"/>
      <c r="F192" s="221" t="s">
        <v>276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148</v>
      </c>
      <c r="AU192" s="20" t="s">
        <v>85</v>
      </c>
    </row>
    <row r="193" s="2" customFormat="1">
      <c r="A193" s="41"/>
      <c r="B193" s="42"/>
      <c r="C193" s="43"/>
      <c r="D193" s="225" t="s">
        <v>150</v>
      </c>
      <c r="E193" s="43"/>
      <c r="F193" s="226" t="s">
        <v>277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150</v>
      </c>
      <c r="AU193" s="20" t="s">
        <v>85</v>
      </c>
    </row>
    <row r="194" s="15" customFormat="1">
      <c r="A194" s="15"/>
      <c r="B194" s="259"/>
      <c r="C194" s="260"/>
      <c r="D194" s="220" t="s">
        <v>158</v>
      </c>
      <c r="E194" s="261" t="s">
        <v>19</v>
      </c>
      <c r="F194" s="262" t="s">
        <v>293</v>
      </c>
      <c r="G194" s="260"/>
      <c r="H194" s="261" t="s">
        <v>19</v>
      </c>
      <c r="I194" s="263"/>
      <c r="J194" s="260"/>
      <c r="K194" s="260"/>
      <c r="L194" s="264"/>
      <c r="M194" s="265"/>
      <c r="N194" s="266"/>
      <c r="O194" s="266"/>
      <c r="P194" s="266"/>
      <c r="Q194" s="266"/>
      <c r="R194" s="266"/>
      <c r="S194" s="266"/>
      <c r="T194" s="26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8" t="s">
        <v>158</v>
      </c>
      <c r="AU194" s="268" t="s">
        <v>85</v>
      </c>
      <c r="AV194" s="15" t="s">
        <v>83</v>
      </c>
      <c r="AW194" s="15" t="s">
        <v>37</v>
      </c>
      <c r="AX194" s="15" t="s">
        <v>76</v>
      </c>
      <c r="AY194" s="268" t="s">
        <v>139</v>
      </c>
    </row>
    <row r="195" s="15" customFormat="1">
      <c r="A195" s="15"/>
      <c r="B195" s="259"/>
      <c r="C195" s="260"/>
      <c r="D195" s="220" t="s">
        <v>158</v>
      </c>
      <c r="E195" s="261" t="s">
        <v>19</v>
      </c>
      <c r="F195" s="262" t="s">
        <v>279</v>
      </c>
      <c r="G195" s="260"/>
      <c r="H195" s="261" t="s">
        <v>19</v>
      </c>
      <c r="I195" s="263"/>
      <c r="J195" s="260"/>
      <c r="K195" s="260"/>
      <c r="L195" s="264"/>
      <c r="M195" s="265"/>
      <c r="N195" s="266"/>
      <c r="O195" s="266"/>
      <c r="P195" s="266"/>
      <c r="Q195" s="266"/>
      <c r="R195" s="266"/>
      <c r="S195" s="266"/>
      <c r="T195" s="26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8" t="s">
        <v>158</v>
      </c>
      <c r="AU195" s="268" t="s">
        <v>85</v>
      </c>
      <c r="AV195" s="15" t="s">
        <v>83</v>
      </c>
      <c r="AW195" s="15" t="s">
        <v>37</v>
      </c>
      <c r="AX195" s="15" t="s">
        <v>76</v>
      </c>
      <c r="AY195" s="268" t="s">
        <v>139</v>
      </c>
    </row>
    <row r="196" s="13" customFormat="1">
      <c r="A196" s="13"/>
      <c r="B196" s="227"/>
      <c r="C196" s="228"/>
      <c r="D196" s="220" t="s">
        <v>158</v>
      </c>
      <c r="E196" s="229" t="s">
        <v>19</v>
      </c>
      <c r="F196" s="230" t="s">
        <v>294</v>
      </c>
      <c r="G196" s="228"/>
      <c r="H196" s="231">
        <v>209.28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158</v>
      </c>
      <c r="AU196" s="237" t="s">
        <v>85</v>
      </c>
      <c r="AV196" s="13" t="s">
        <v>85</v>
      </c>
      <c r="AW196" s="13" t="s">
        <v>37</v>
      </c>
      <c r="AX196" s="13" t="s">
        <v>76</v>
      </c>
      <c r="AY196" s="237" t="s">
        <v>139</v>
      </c>
    </row>
    <row r="197" s="15" customFormat="1">
      <c r="A197" s="15"/>
      <c r="B197" s="259"/>
      <c r="C197" s="260"/>
      <c r="D197" s="220" t="s">
        <v>158</v>
      </c>
      <c r="E197" s="261" t="s">
        <v>19</v>
      </c>
      <c r="F197" s="262" t="s">
        <v>281</v>
      </c>
      <c r="G197" s="260"/>
      <c r="H197" s="261" t="s">
        <v>19</v>
      </c>
      <c r="I197" s="263"/>
      <c r="J197" s="260"/>
      <c r="K197" s="260"/>
      <c r="L197" s="264"/>
      <c r="M197" s="265"/>
      <c r="N197" s="266"/>
      <c r="O197" s="266"/>
      <c r="P197" s="266"/>
      <c r="Q197" s="266"/>
      <c r="R197" s="266"/>
      <c r="S197" s="266"/>
      <c r="T197" s="26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8" t="s">
        <v>158</v>
      </c>
      <c r="AU197" s="268" t="s">
        <v>85</v>
      </c>
      <c r="AV197" s="15" t="s">
        <v>83</v>
      </c>
      <c r="AW197" s="15" t="s">
        <v>37</v>
      </c>
      <c r="AX197" s="15" t="s">
        <v>76</v>
      </c>
      <c r="AY197" s="268" t="s">
        <v>139</v>
      </c>
    </row>
    <row r="198" s="13" customFormat="1">
      <c r="A198" s="13"/>
      <c r="B198" s="227"/>
      <c r="C198" s="228"/>
      <c r="D198" s="220" t="s">
        <v>158</v>
      </c>
      <c r="E198" s="229" t="s">
        <v>19</v>
      </c>
      <c r="F198" s="230" t="s">
        <v>295</v>
      </c>
      <c r="G198" s="228"/>
      <c r="H198" s="231">
        <v>139.16999999999999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158</v>
      </c>
      <c r="AU198" s="237" t="s">
        <v>85</v>
      </c>
      <c r="AV198" s="13" t="s">
        <v>85</v>
      </c>
      <c r="AW198" s="13" t="s">
        <v>37</v>
      </c>
      <c r="AX198" s="13" t="s">
        <v>76</v>
      </c>
      <c r="AY198" s="237" t="s">
        <v>139</v>
      </c>
    </row>
    <row r="199" s="15" customFormat="1">
      <c r="A199" s="15"/>
      <c r="B199" s="259"/>
      <c r="C199" s="260"/>
      <c r="D199" s="220" t="s">
        <v>158</v>
      </c>
      <c r="E199" s="261" t="s">
        <v>19</v>
      </c>
      <c r="F199" s="262" t="s">
        <v>283</v>
      </c>
      <c r="G199" s="260"/>
      <c r="H199" s="261" t="s">
        <v>19</v>
      </c>
      <c r="I199" s="263"/>
      <c r="J199" s="260"/>
      <c r="K199" s="260"/>
      <c r="L199" s="264"/>
      <c r="M199" s="265"/>
      <c r="N199" s="266"/>
      <c r="O199" s="266"/>
      <c r="P199" s="266"/>
      <c r="Q199" s="266"/>
      <c r="R199" s="266"/>
      <c r="S199" s="266"/>
      <c r="T199" s="26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8" t="s">
        <v>158</v>
      </c>
      <c r="AU199" s="268" t="s">
        <v>85</v>
      </c>
      <c r="AV199" s="15" t="s">
        <v>83</v>
      </c>
      <c r="AW199" s="15" t="s">
        <v>37</v>
      </c>
      <c r="AX199" s="15" t="s">
        <v>76</v>
      </c>
      <c r="AY199" s="268" t="s">
        <v>139</v>
      </c>
    </row>
    <row r="200" s="13" customFormat="1">
      <c r="A200" s="13"/>
      <c r="B200" s="227"/>
      <c r="C200" s="228"/>
      <c r="D200" s="220" t="s">
        <v>158</v>
      </c>
      <c r="E200" s="229" t="s">
        <v>19</v>
      </c>
      <c r="F200" s="230" t="s">
        <v>296</v>
      </c>
      <c r="G200" s="228"/>
      <c r="H200" s="231">
        <v>215.44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158</v>
      </c>
      <c r="AU200" s="237" t="s">
        <v>85</v>
      </c>
      <c r="AV200" s="13" t="s">
        <v>85</v>
      </c>
      <c r="AW200" s="13" t="s">
        <v>37</v>
      </c>
      <c r="AX200" s="13" t="s">
        <v>76</v>
      </c>
      <c r="AY200" s="237" t="s">
        <v>139</v>
      </c>
    </row>
    <row r="201" s="15" customFormat="1">
      <c r="A201" s="15"/>
      <c r="B201" s="259"/>
      <c r="C201" s="260"/>
      <c r="D201" s="220" t="s">
        <v>158</v>
      </c>
      <c r="E201" s="261" t="s">
        <v>19</v>
      </c>
      <c r="F201" s="262" t="s">
        <v>285</v>
      </c>
      <c r="G201" s="260"/>
      <c r="H201" s="261" t="s">
        <v>19</v>
      </c>
      <c r="I201" s="263"/>
      <c r="J201" s="260"/>
      <c r="K201" s="260"/>
      <c r="L201" s="264"/>
      <c r="M201" s="265"/>
      <c r="N201" s="266"/>
      <c r="O201" s="266"/>
      <c r="P201" s="266"/>
      <c r="Q201" s="266"/>
      <c r="R201" s="266"/>
      <c r="S201" s="266"/>
      <c r="T201" s="26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8" t="s">
        <v>158</v>
      </c>
      <c r="AU201" s="268" t="s">
        <v>85</v>
      </c>
      <c r="AV201" s="15" t="s">
        <v>83</v>
      </c>
      <c r="AW201" s="15" t="s">
        <v>37</v>
      </c>
      <c r="AX201" s="15" t="s">
        <v>76</v>
      </c>
      <c r="AY201" s="268" t="s">
        <v>139</v>
      </c>
    </row>
    <row r="202" s="13" customFormat="1">
      <c r="A202" s="13"/>
      <c r="B202" s="227"/>
      <c r="C202" s="228"/>
      <c r="D202" s="220" t="s">
        <v>158</v>
      </c>
      <c r="E202" s="229" t="s">
        <v>19</v>
      </c>
      <c r="F202" s="230" t="s">
        <v>297</v>
      </c>
      <c r="G202" s="228"/>
      <c r="H202" s="231">
        <v>128.96000000000001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158</v>
      </c>
      <c r="AU202" s="237" t="s">
        <v>85</v>
      </c>
      <c r="AV202" s="13" t="s">
        <v>85</v>
      </c>
      <c r="AW202" s="13" t="s">
        <v>37</v>
      </c>
      <c r="AX202" s="13" t="s">
        <v>76</v>
      </c>
      <c r="AY202" s="237" t="s">
        <v>139</v>
      </c>
    </row>
    <row r="203" s="14" customFormat="1">
      <c r="A203" s="14"/>
      <c r="B203" s="248"/>
      <c r="C203" s="249"/>
      <c r="D203" s="220" t="s">
        <v>158</v>
      </c>
      <c r="E203" s="250" t="s">
        <v>19</v>
      </c>
      <c r="F203" s="251" t="s">
        <v>266</v>
      </c>
      <c r="G203" s="249"/>
      <c r="H203" s="252">
        <v>692.85000000000002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8" t="s">
        <v>158</v>
      </c>
      <c r="AU203" s="258" t="s">
        <v>85</v>
      </c>
      <c r="AV203" s="14" t="s">
        <v>146</v>
      </c>
      <c r="AW203" s="14" t="s">
        <v>37</v>
      </c>
      <c r="AX203" s="14" t="s">
        <v>83</v>
      </c>
      <c r="AY203" s="258" t="s">
        <v>139</v>
      </c>
    </row>
    <row r="204" s="2" customFormat="1" ht="16.5" customHeight="1">
      <c r="A204" s="41"/>
      <c r="B204" s="42"/>
      <c r="C204" s="238" t="s">
        <v>298</v>
      </c>
      <c r="D204" s="238" t="s">
        <v>188</v>
      </c>
      <c r="E204" s="239" t="s">
        <v>299</v>
      </c>
      <c r="F204" s="240" t="s">
        <v>300</v>
      </c>
      <c r="G204" s="241" t="s">
        <v>144</v>
      </c>
      <c r="H204" s="242">
        <v>727.49300000000005</v>
      </c>
      <c r="I204" s="243"/>
      <c r="J204" s="244">
        <f>ROUND(I204*H204,2)</f>
        <v>0</v>
      </c>
      <c r="K204" s="240" t="s">
        <v>145</v>
      </c>
      <c r="L204" s="245"/>
      <c r="M204" s="246" t="s">
        <v>19</v>
      </c>
      <c r="N204" s="247" t="s">
        <v>47</v>
      </c>
      <c r="O204" s="87"/>
      <c r="P204" s="216">
        <f>O204*H204</f>
        <v>0</v>
      </c>
      <c r="Q204" s="216">
        <v>0.0022499999999999998</v>
      </c>
      <c r="R204" s="216">
        <f>Q204*H204</f>
        <v>1.6368592500000001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191</v>
      </c>
      <c r="AT204" s="218" t="s">
        <v>188</v>
      </c>
      <c r="AU204" s="218" t="s">
        <v>85</v>
      </c>
      <c r="AY204" s="20" t="s">
        <v>139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83</v>
      </c>
      <c r="BK204" s="219">
        <f>ROUND(I204*H204,2)</f>
        <v>0</v>
      </c>
      <c r="BL204" s="20" t="s">
        <v>146</v>
      </c>
      <c r="BM204" s="218" t="s">
        <v>301</v>
      </c>
    </row>
    <row r="205" s="2" customFormat="1">
      <c r="A205" s="41"/>
      <c r="B205" s="42"/>
      <c r="C205" s="43"/>
      <c r="D205" s="220" t="s">
        <v>148</v>
      </c>
      <c r="E205" s="43"/>
      <c r="F205" s="221" t="s">
        <v>300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148</v>
      </c>
      <c r="AU205" s="20" t="s">
        <v>85</v>
      </c>
    </row>
    <row r="206" s="13" customFormat="1">
      <c r="A206" s="13"/>
      <c r="B206" s="227"/>
      <c r="C206" s="228"/>
      <c r="D206" s="220" t="s">
        <v>158</v>
      </c>
      <c r="E206" s="229" t="s">
        <v>19</v>
      </c>
      <c r="F206" s="230" t="s">
        <v>302</v>
      </c>
      <c r="G206" s="228"/>
      <c r="H206" s="231">
        <v>727.49300000000005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158</v>
      </c>
      <c r="AU206" s="237" t="s">
        <v>85</v>
      </c>
      <c r="AV206" s="13" t="s">
        <v>85</v>
      </c>
      <c r="AW206" s="13" t="s">
        <v>37</v>
      </c>
      <c r="AX206" s="13" t="s">
        <v>83</v>
      </c>
      <c r="AY206" s="237" t="s">
        <v>139</v>
      </c>
    </row>
    <row r="207" s="2" customFormat="1" ht="24.15" customHeight="1">
      <c r="A207" s="41"/>
      <c r="B207" s="42"/>
      <c r="C207" s="207" t="s">
        <v>303</v>
      </c>
      <c r="D207" s="207" t="s">
        <v>141</v>
      </c>
      <c r="E207" s="208" t="s">
        <v>304</v>
      </c>
      <c r="F207" s="209" t="s">
        <v>305</v>
      </c>
      <c r="G207" s="210" t="s">
        <v>208</v>
      </c>
      <c r="H207" s="211">
        <v>240.46000000000001</v>
      </c>
      <c r="I207" s="212"/>
      <c r="J207" s="213">
        <f>ROUND(I207*H207,2)</f>
        <v>0</v>
      </c>
      <c r="K207" s="209" t="s">
        <v>145</v>
      </c>
      <c r="L207" s="47"/>
      <c r="M207" s="214" t="s">
        <v>19</v>
      </c>
      <c r="N207" s="215" t="s">
        <v>47</v>
      </c>
      <c r="O207" s="87"/>
      <c r="P207" s="216">
        <f>O207*H207</f>
        <v>0</v>
      </c>
      <c r="Q207" s="216">
        <v>0.0017600000000000001</v>
      </c>
      <c r="R207" s="216">
        <f>Q207*H207</f>
        <v>0.42320960000000002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146</v>
      </c>
      <c r="AT207" s="218" t="s">
        <v>141</v>
      </c>
      <c r="AU207" s="218" t="s">
        <v>85</v>
      </c>
      <c r="AY207" s="20" t="s">
        <v>139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83</v>
      </c>
      <c r="BK207" s="219">
        <f>ROUND(I207*H207,2)</f>
        <v>0</v>
      </c>
      <c r="BL207" s="20" t="s">
        <v>146</v>
      </c>
      <c r="BM207" s="218" t="s">
        <v>306</v>
      </c>
    </row>
    <row r="208" s="2" customFormat="1">
      <c r="A208" s="41"/>
      <c r="B208" s="42"/>
      <c r="C208" s="43"/>
      <c r="D208" s="220" t="s">
        <v>148</v>
      </c>
      <c r="E208" s="43"/>
      <c r="F208" s="221" t="s">
        <v>307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148</v>
      </c>
      <c r="AU208" s="20" t="s">
        <v>85</v>
      </c>
    </row>
    <row r="209" s="2" customFormat="1">
      <c r="A209" s="41"/>
      <c r="B209" s="42"/>
      <c r="C209" s="43"/>
      <c r="D209" s="225" t="s">
        <v>150</v>
      </c>
      <c r="E209" s="43"/>
      <c r="F209" s="226" t="s">
        <v>308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150</v>
      </c>
      <c r="AU209" s="20" t="s">
        <v>85</v>
      </c>
    </row>
    <row r="210" s="13" customFormat="1">
      <c r="A210" s="13"/>
      <c r="B210" s="227"/>
      <c r="C210" s="228"/>
      <c r="D210" s="220" t="s">
        <v>158</v>
      </c>
      <c r="E210" s="229" t="s">
        <v>19</v>
      </c>
      <c r="F210" s="230" t="s">
        <v>257</v>
      </c>
      <c r="G210" s="228"/>
      <c r="H210" s="231">
        <v>9.1999999999999993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158</v>
      </c>
      <c r="AU210" s="237" t="s">
        <v>85</v>
      </c>
      <c r="AV210" s="13" t="s">
        <v>85</v>
      </c>
      <c r="AW210" s="13" t="s">
        <v>37</v>
      </c>
      <c r="AX210" s="13" t="s">
        <v>76</v>
      </c>
      <c r="AY210" s="237" t="s">
        <v>139</v>
      </c>
    </row>
    <row r="211" s="13" customFormat="1">
      <c r="A211" s="13"/>
      <c r="B211" s="227"/>
      <c r="C211" s="228"/>
      <c r="D211" s="220" t="s">
        <v>158</v>
      </c>
      <c r="E211" s="229" t="s">
        <v>19</v>
      </c>
      <c r="F211" s="230" t="s">
        <v>258</v>
      </c>
      <c r="G211" s="228"/>
      <c r="H211" s="231">
        <v>182.40000000000001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158</v>
      </c>
      <c r="AU211" s="237" t="s">
        <v>85</v>
      </c>
      <c r="AV211" s="13" t="s">
        <v>85</v>
      </c>
      <c r="AW211" s="13" t="s">
        <v>37</v>
      </c>
      <c r="AX211" s="13" t="s">
        <v>76</v>
      </c>
      <c r="AY211" s="237" t="s">
        <v>139</v>
      </c>
    </row>
    <row r="212" s="13" customFormat="1">
      <c r="A212" s="13"/>
      <c r="B212" s="227"/>
      <c r="C212" s="228"/>
      <c r="D212" s="220" t="s">
        <v>158</v>
      </c>
      <c r="E212" s="229" t="s">
        <v>19</v>
      </c>
      <c r="F212" s="230" t="s">
        <v>259</v>
      </c>
      <c r="G212" s="228"/>
      <c r="H212" s="231">
        <v>21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158</v>
      </c>
      <c r="AU212" s="237" t="s">
        <v>85</v>
      </c>
      <c r="AV212" s="13" t="s">
        <v>85</v>
      </c>
      <c r="AW212" s="13" t="s">
        <v>37</v>
      </c>
      <c r="AX212" s="13" t="s">
        <v>76</v>
      </c>
      <c r="AY212" s="237" t="s">
        <v>139</v>
      </c>
    </row>
    <row r="213" s="13" customFormat="1">
      <c r="A213" s="13"/>
      <c r="B213" s="227"/>
      <c r="C213" s="228"/>
      <c r="D213" s="220" t="s">
        <v>158</v>
      </c>
      <c r="E213" s="229" t="s">
        <v>19</v>
      </c>
      <c r="F213" s="230" t="s">
        <v>260</v>
      </c>
      <c r="G213" s="228"/>
      <c r="H213" s="231">
        <v>7.2000000000000002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158</v>
      </c>
      <c r="AU213" s="237" t="s">
        <v>85</v>
      </c>
      <c r="AV213" s="13" t="s">
        <v>85</v>
      </c>
      <c r="AW213" s="13" t="s">
        <v>37</v>
      </c>
      <c r="AX213" s="13" t="s">
        <v>76</v>
      </c>
      <c r="AY213" s="237" t="s">
        <v>139</v>
      </c>
    </row>
    <row r="214" s="13" customFormat="1">
      <c r="A214" s="13"/>
      <c r="B214" s="227"/>
      <c r="C214" s="228"/>
      <c r="D214" s="220" t="s">
        <v>158</v>
      </c>
      <c r="E214" s="229" t="s">
        <v>19</v>
      </c>
      <c r="F214" s="230" t="s">
        <v>261</v>
      </c>
      <c r="G214" s="228"/>
      <c r="H214" s="231">
        <v>3.6000000000000001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158</v>
      </c>
      <c r="AU214" s="237" t="s">
        <v>85</v>
      </c>
      <c r="AV214" s="13" t="s">
        <v>85</v>
      </c>
      <c r="AW214" s="13" t="s">
        <v>37</v>
      </c>
      <c r="AX214" s="13" t="s">
        <v>76</v>
      </c>
      <c r="AY214" s="237" t="s">
        <v>139</v>
      </c>
    </row>
    <row r="215" s="13" customFormat="1">
      <c r="A215" s="13"/>
      <c r="B215" s="227"/>
      <c r="C215" s="228"/>
      <c r="D215" s="220" t="s">
        <v>158</v>
      </c>
      <c r="E215" s="229" t="s">
        <v>19</v>
      </c>
      <c r="F215" s="230" t="s">
        <v>262</v>
      </c>
      <c r="G215" s="228"/>
      <c r="H215" s="231">
        <v>3.1200000000000001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158</v>
      </c>
      <c r="AU215" s="237" t="s">
        <v>85</v>
      </c>
      <c r="AV215" s="13" t="s">
        <v>85</v>
      </c>
      <c r="AW215" s="13" t="s">
        <v>37</v>
      </c>
      <c r="AX215" s="13" t="s">
        <v>76</v>
      </c>
      <c r="AY215" s="237" t="s">
        <v>139</v>
      </c>
    </row>
    <row r="216" s="13" customFormat="1">
      <c r="A216" s="13"/>
      <c r="B216" s="227"/>
      <c r="C216" s="228"/>
      <c r="D216" s="220" t="s">
        <v>158</v>
      </c>
      <c r="E216" s="229" t="s">
        <v>19</v>
      </c>
      <c r="F216" s="230" t="s">
        <v>263</v>
      </c>
      <c r="G216" s="228"/>
      <c r="H216" s="231">
        <v>3.6000000000000001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158</v>
      </c>
      <c r="AU216" s="237" t="s">
        <v>85</v>
      </c>
      <c r="AV216" s="13" t="s">
        <v>85</v>
      </c>
      <c r="AW216" s="13" t="s">
        <v>37</v>
      </c>
      <c r="AX216" s="13" t="s">
        <v>76</v>
      </c>
      <c r="AY216" s="237" t="s">
        <v>139</v>
      </c>
    </row>
    <row r="217" s="13" customFormat="1">
      <c r="A217" s="13"/>
      <c r="B217" s="227"/>
      <c r="C217" s="228"/>
      <c r="D217" s="220" t="s">
        <v>158</v>
      </c>
      <c r="E217" s="229" t="s">
        <v>19</v>
      </c>
      <c r="F217" s="230" t="s">
        <v>264</v>
      </c>
      <c r="G217" s="228"/>
      <c r="H217" s="231">
        <v>4.8399999999999999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158</v>
      </c>
      <c r="AU217" s="237" t="s">
        <v>85</v>
      </c>
      <c r="AV217" s="13" t="s">
        <v>85</v>
      </c>
      <c r="AW217" s="13" t="s">
        <v>37</v>
      </c>
      <c r="AX217" s="13" t="s">
        <v>76</v>
      </c>
      <c r="AY217" s="237" t="s">
        <v>139</v>
      </c>
    </row>
    <row r="218" s="13" customFormat="1">
      <c r="A218" s="13"/>
      <c r="B218" s="227"/>
      <c r="C218" s="228"/>
      <c r="D218" s="220" t="s">
        <v>158</v>
      </c>
      <c r="E218" s="229" t="s">
        <v>19</v>
      </c>
      <c r="F218" s="230" t="s">
        <v>265</v>
      </c>
      <c r="G218" s="228"/>
      <c r="H218" s="231">
        <v>5.5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158</v>
      </c>
      <c r="AU218" s="237" t="s">
        <v>85</v>
      </c>
      <c r="AV218" s="13" t="s">
        <v>85</v>
      </c>
      <c r="AW218" s="13" t="s">
        <v>37</v>
      </c>
      <c r="AX218" s="13" t="s">
        <v>76</v>
      </c>
      <c r="AY218" s="237" t="s">
        <v>139</v>
      </c>
    </row>
    <row r="219" s="14" customFormat="1">
      <c r="A219" s="14"/>
      <c r="B219" s="248"/>
      <c r="C219" s="249"/>
      <c r="D219" s="220" t="s">
        <v>158</v>
      </c>
      <c r="E219" s="250" t="s">
        <v>19</v>
      </c>
      <c r="F219" s="251" t="s">
        <v>266</v>
      </c>
      <c r="G219" s="249"/>
      <c r="H219" s="252">
        <v>240.46000000000001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8" t="s">
        <v>158</v>
      </c>
      <c r="AU219" s="258" t="s">
        <v>85</v>
      </c>
      <c r="AV219" s="14" t="s">
        <v>146</v>
      </c>
      <c r="AW219" s="14" t="s">
        <v>37</v>
      </c>
      <c r="AX219" s="14" t="s">
        <v>83</v>
      </c>
      <c r="AY219" s="258" t="s">
        <v>139</v>
      </c>
    </row>
    <row r="220" s="2" customFormat="1" ht="16.5" customHeight="1">
      <c r="A220" s="41"/>
      <c r="B220" s="42"/>
      <c r="C220" s="238" t="s">
        <v>309</v>
      </c>
      <c r="D220" s="238" t="s">
        <v>188</v>
      </c>
      <c r="E220" s="239" t="s">
        <v>310</v>
      </c>
      <c r="F220" s="240" t="s">
        <v>311</v>
      </c>
      <c r="G220" s="241" t="s">
        <v>144</v>
      </c>
      <c r="H220" s="242">
        <v>48.091999999999999</v>
      </c>
      <c r="I220" s="243"/>
      <c r="J220" s="244">
        <f>ROUND(I220*H220,2)</f>
        <v>0</v>
      </c>
      <c r="K220" s="240" t="s">
        <v>145</v>
      </c>
      <c r="L220" s="245"/>
      <c r="M220" s="246" t="s">
        <v>19</v>
      </c>
      <c r="N220" s="247" t="s">
        <v>47</v>
      </c>
      <c r="O220" s="87"/>
      <c r="P220" s="216">
        <f>O220*H220</f>
        <v>0</v>
      </c>
      <c r="Q220" s="216">
        <v>0.00055999999999999995</v>
      </c>
      <c r="R220" s="216">
        <f>Q220*H220</f>
        <v>0.026931519999999997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191</v>
      </c>
      <c r="AT220" s="218" t="s">
        <v>188</v>
      </c>
      <c r="AU220" s="218" t="s">
        <v>85</v>
      </c>
      <c r="AY220" s="20" t="s">
        <v>139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83</v>
      </c>
      <c r="BK220" s="219">
        <f>ROUND(I220*H220,2)</f>
        <v>0</v>
      </c>
      <c r="BL220" s="20" t="s">
        <v>146</v>
      </c>
      <c r="BM220" s="218" t="s">
        <v>312</v>
      </c>
    </row>
    <row r="221" s="2" customFormat="1">
      <c r="A221" s="41"/>
      <c r="B221" s="42"/>
      <c r="C221" s="43"/>
      <c r="D221" s="220" t="s">
        <v>148</v>
      </c>
      <c r="E221" s="43"/>
      <c r="F221" s="221" t="s">
        <v>311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148</v>
      </c>
      <c r="AU221" s="20" t="s">
        <v>85</v>
      </c>
    </row>
    <row r="222" s="13" customFormat="1">
      <c r="A222" s="13"/>
      <c r="B222" s="227"/>
      <c r="C222" s="228"/>
      <c r="D222" s="220" t="s">
        <v>158</v>
      </c>
      <c r="E222" s="229" t="s">
        <v>19</v>
      </c>
      <c r="F222" s="230" t="s">
        <v>313</v>
      </c>
      <c r="G222" s="228"/>
      <c r="H222" s="231">
        <v>48.091999999999999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158</v>
      </c>
      <c r="AU222" s="237" t="s">
        <v>85</v>
      </c>
      <c r="AV222" s="13" t="s">
        <v>85</v>
      </c>
      <c r="AW222" s="13" t="s">
        <v>37</v>
      </c>
      <c r="AX222" s="13" t="s">
        <v>83</v>
      </c>
      <c r="AY222" s="237" t="s">
        <v>139</v>
      </c>
    </row>
    <row r="223" s="2" customFormat="1" ht="24.15" customHeight="1">
      <c r="A223" s="41"/>
      <c r="B223" s="42"/>
      <c r="C223" s="207" t="s">
        <v>314</v>
      </c>
      <c r="D223" s="207" t="s">
        <v>141</v>
      </c>
      <c r="E223" s="208" t="s">
        <v>315</v>
      </c>
      <c r="F223" s="209" t="s">
        <v>316</v>
      </c>
      <c r="G223" s="210" t="s">
        <v>144</v>
      </c>
      <c r="H223" s="211">
        <v>764.55999999999995</v>
      </c>
      <c r="I223" s="212"/>
      <c r="J223" s="213">
        <f>ROUND(I223*H223,2)</f>
        <v>0</v>
      </c>
      <c r="K223" s="209" t="s">
        <v>145</v>
      </c>
      <c r="L223" s="47"/>
      <c r="M223" s="214" t="s">
        <v>19</v>
      </c>
      <c r="N223" s="215" t="s">
        <v>47</v>
      </c>
      <c r="O223" s="87"/>
      <c r="P223" s="216">
        <f>O223*H223</f>
        <v>0</v>
      </c>
      <c r="Q223" s="216">
        <v>8.0000000000000007E-05</v>
      </c>
      <c r="R223" s="216">
        <f>Q223*H223</f>
        <v>0.061164799999999998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146</v>
      </c>
      <c r="AT223" s="218" t="s">
        <v>141</v>
      </c>
      <c r="AU223" s="218" t="s">
        <v>85</v>
      </c>
      <c r="AY223" s="20" t="s">
        <v>139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83</v>
      </c>
      <c r="BK223" s="219">
        <f>ROUND(I223*H223,2)</f>
        <v>0</v>
      </c>
      <c r="BL223" s="20" t="s">
        <v>146</v>
      </c>
      <c r="BM223" s="218" t="s">
        <v>317</v>
      </c>
    </row>
    <row r="224" s="2" customFormat="1">
      <c r="A224" s="41"/>
      <c r="B224" s="42"/>
      <c r="C224" s="43"/>
      <c r="D224" s="220" t="s">
        <v>148</v>
      </c>
      <c r="E224" s="43"/>
      <c r="F224" s="221" t="s">
        <v>318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148</v>
      </c>
      <c r="AU224" s="20" t="s">
        <v>85</v>
      </c>
    </row>
    <row r="225" s="2" customFormat="1">
      <c r="A225" s="41"/>
      <c r="B225" s="42"/>
      <c r="C225" s="43"/>
      <c r="D225" s="225" t="s">
        <v>150</v>
      </c>
      <c r="E225" s="43"/>
      <c r="F225" s="226" t="s">
        <v>319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150</v>
      </c>
      <c r="AU225" s="20" t="s">
        <v>85</v>
      </c>
    </row>
    <row r="226" s="15" customFormat="1">
      <c r="A226" s="15"/>
      <c r="B226" s="259"/>
      <c r="C226" s="260"/>
      <c r="D226" s="220" t="s">
        <v>158</v>
      </c>
      <c r="E226" s="261" t="s">
        <v>19</v>
      </c>
      <c r="F226" s="262" t="s">
        <v>293</v>
      </c>
      <c r="G226" s="260"/>
      <c r="H226" s="261" t="s">
        <v>19</v>
      </c>
      <c r="I226" s="263"/>
      <c r="J226" s="260"/>
      <c r="K226" s="260"/>
      <c r="L226" s="264"/>
      <c r="M226" s="265"/>
      <c r="N226" s="266"/>
      <c r="O226" s="266"/>
      <c r="P226" s="266"/>
      <c r="Q226" s="266"/>
      <c r="R226" s="266"/>
      <c r="S226" s="266"/>
      <c r="T226" s="26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8" t="s">
        <v>158</v>
      </c>
      <c r="AU226" s="268" t="s">
        <v>85</v>
      </c>
      <c r="AV226" s="15" t="s">
        <v>83</v>
      </c>
      <c r="AW226" s="15" t="s">
        <v>37</v>
      </c>
      <c r="AX226" s="15" t="s">
        <v>76</v>
      </c>
      <c r="AY226" s="268" t="s">
        <v>139</v>
      </c>
    </row>
    <row r="227" s="15" customFormat="1">
      <c r="A227" s="15"/>
      <c r="B227" s="259"/>
      <c r="C227" s="260"/>
      <c r="D227" s="220" t="s">
        <v>158</v>
      </c>
      <c r="E227" s="261" t="s">
        <v>19</v>
      </c>
      <c r="F227" s="262" t="s">
        <v>279</v>
      </c>
      <c r="G227" s="260"/>
      <c r="H227" s="261" t="s">
        <v>19</v>
      </c>
      <c r="I227" s="263"/>
      <c r="J227" s="260"/>
      <c r="K227" s="260"/>
      <c r="L227" s="264"/>
      <c r="M227" s="265"/>
      <c r="N227" s="266"/>
      <c r="O227" s="266"/>
      <c r="P227" s="266"/>
      <c r="Q227" s="266"/>
      <c r="R227" s="266"/>
      <c r="S227" s="266"/>
      <c r="T227" s="26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8" t="s">
        <v>158</v>
      </c>
      <c r="AU227" s="268" t="s">
        <v>85</v>
      </c>
      <c r="AV227" s="15" t="s">
        <v>83</v>
      </c>
      <c r="AW227" s="15" t="s">
        <v>37</v>
      </c>
      <c r="AX227" s="15" t="s">
        <v>76</v>
      </c>
      <c r="AY227" s="268" t="s">
        <v>139</v>
      </c>
    </row>
    <row r="228" s="13" customFormat="1">
      <c r="A228" s="13"/>
      <c r="B228" s="227"/>
      <c r="C228" s="228"/>
      <c r="D228" s="220" t="s">
        <v>158</v>
      </c>
      <c r="E228" s="229" t="s">
        <v>19</v>
      </c>
      <c r="F228" s="230" t="s">
        <v>294</v>
      </c>
      <c r="G228" s="228"/>
      <c r="H228" s="231">
        <v>209.28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158</v>
      </c>
      <c r="AU228" s="237" t="s">
        <v>85</v>
      </c>
      <c r="AV228" s="13" t="s">
        <v>85</v>
      </c>
      <c r="AW228" s="13" t="s">
        <v>37</v>
      </c>
      <c r="AX228" s="13" t="s">
        <v>76</v>
      </c>
      <c r="AY228" s="237" t="s">
        <v>139</v>
      </c>
    </row>
    <row r="229" s="15" customFormat="1">
      <c r="A229" s="15"/>
      <c r="B229" s="259"/>
      <c r="C229" s="260"/>
      <c r="D229" s="220" t="s">
        <v>158</v>
      </c>
      <c r="E229" s="261" t="s">
        <v>19</v>
      </c>
      <c r="F229" s="262" t="s">
        <v>281</v>
      </c>
      <c r="G229" s="260"/>
      <c r="H229" s="261" t="s">
        <v>19</v>
      </c>
      <c r="I229" s="263"/>
      <c r="J229" s="260"/>
      <c r="K229" s="260"/>
      <c r="L229" s="264"/>
      <c r="M229" s="265"/>
      <c r="N229" s="266"/>
      <c r="O229" s="266"/>
      <c r="P229" s="266"/>
      <c r="Q229" s="266"/>
      <c r="R229" s="266"/>
      <c r="S229" s="266"/>
      <c r="T229" s="26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8" t="s">
        <v>158</v>
      </c>
      <c r="AU229" s="268" t="s">
        <v>85</v>
      </c>
      <c r="AV229" s="15" t="s">
        <v>83</v>
      </c>
      <c r="AW229" s="15" t="s">
        <v>37</v>
      </c>
      <c r="AX229" s="15" t="s">
        <v>76</v>
      </c>
      <c r="AY229" s="268" t="s">
        <v>139</v>
      </c>
    </row>
    <row r="230" s="13" customFormat="1">
      <c r="A230" s="13"/>
      <c r="B230" s="227"/>
      <c r="C230" s="228"/>
      <c r="D230" s="220" t="s">
        <v>158</v>
      </c>
      <c r="E230" s="229" t="s">
        <v>19</v>
      </c>
      <c r="F230" s="230" t="s">
        <v>295</v>
      </c>
      <c r="G230" s="228"/>
      <c r="H230" s="231">
        <v>139.16999999999999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158</v>
      </c>
      <c r="AU230" s="237" t="s">
        <v>85</v>
      </c>
      <c r="AV230" s="13" t="s">
        <v>85</v>
      </c>
      <c r="AW230" s="13" t="s">
        <v>37</v>
      </c>
      <c r="AX230" s="13" t="s">
        <v>76</v>
      </c>
      <c r="AY230" s="237" t="s">
        <v>139</v>
      </c>
    </row>
    <row r="231" s="15" customFormat="1">
      <c r="A231" s="15"/>
      <c r="B231" s="259"/>
      <c r="C231" s="260"/>
      <c r="D231" s="220" t="s">
        <v>158</v>
      </c>
      <c r="E231" s="261" t="s">
        <v>19</v>
      </c>
      <c r="F231" s="262" t="s">
        <v>283</v>
      </c>
      <c r="G231" s="260"/>
      <c r="H231" s="261" t="s">
        <v>19</v>
      </c>
      <c r="I231" s="263"/>
      <c r="J231" s="260"/>
      <c r="K231" s="260"/>
      <c r="L231" s="264"/>
      <c r="M231" s="265"/>
      <c r="N231" s="266"/>
      <c r="O231" s="266"/>
      <c r="P231" s="266"/>
      <c r="Q231" s="266"/>
      <c r="R231" s="266"/>
      <c r="S231" s="266"/>
      <c r="T231" s="267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8" t="s">
        <v>158</v>
      </c>
      <c r="AU231" s="268" t="s">
        <v>85</v>
      </c>
      <c r="AV231" s="15" t="s">
        <v>83</v>
      </c>
      <c r="AW231" s="15" t="s">
        <v>37</v>
      </c>
      <c r="AX231" s="15" t="s">
        <v>76</v>
      </c>
      <c r="AY231" s="268" t="s">
        <v>139</v>
      </c>
    </row>
    <row r="232" s="13" customFormat="1">
      <c r="A232" s="13"/>
      <c r="B232" s="227"/>
      <c r="C232" s="228"/>
      <c r="D232" s="220" t="s">
        <v>158</v>
      </c>
      <c r="E232" s="229" t="s">
        <v>19</v>
      </c>
      <c r="F232" s="230" t="s">
        <v>296</v>
      </c>
      <c r="G232" s="228"/>
      <c r="H232" s="231">
        <v>215.44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158</v>
      </c>
      <c r="AU232" s="237" t="s">
        <v>85</v>
      </c>
      <c r="AV232" s="13" t="s">
        <v>85</v>
      </c>
      <c r="AW232" s="13" t="s">
        <v>37</v>
      </c>
      <c r="AX232" s="13" t="s">
        <v>76</v>
      </c>
      <c r="AY232" s="237" t="s">
        <v>139</v>
      </c>
    </row>
    <row r="233" s="15" customFormat="1">
      <c r="A233" s="15"/>
      <c r="B233" s="259"/>
      <c r="C233" s="260"/>
      <c r="D233" s="220" t="s">
        <v>158</v>
      </c>
      <c r="E233" s="261" t="s">
        <v>19</v>
      </c>
      <c r="F233" s="262" t="s">
        <v>285</v>
      </c>
      <c r="G233" s="260"/>
      <c r="H233" s="261" t="s">
        <v>19</v>
      </c>
      <c r="I233" s="263"/>
      <c r="J233" s="260"/>
      <c r="K233" s="260"/>
      <c r="L233" s="264"/>
      <c r="M233" s="265"/>
      <c r="N233" s="266"/>
      <c r="O233" s="266"/>
      <c r="P233" s="266"/>
      <c r="Q233" s="266"/>
      <c r="R233" s="266"/>
      <c r="S233" s="266"/>
      <c r="T233" s="26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8" t="s">
        <v>158</v>
      </c>
      <c r="AU233" s="268" t="s">
        <v>85</v>
      </c>
      <c r="AV233" s="15" t="s">
        <v>83</v>
      </c>
      <c r="AW233" s="15" t="s">
        <v>37</v>
      </c>
      <c r="AX233" s="15" t="s">
        <v>76</v>
      </c>
      <c r="AY233" s="268" t="s">
        <v>139</v>
      </c>
    </row>
    <row r="234" s="13" customFormat="1">
      <c r="A234" s="13"/>
      <c r="B234" s="227"/>
      <c r="C234" s="228"/>
      <c r="D234" s="220" t="s">
        <v>158</v>
      </c>
      <c r="E234" s="229" t="s">
        <v>19</v>
      </c>
      <c r="F234" s="230" t="s">
        <v>297</v>
      </c>
      <c r="G234" s="228"/>
      <c r="H234" s="231">
        <v>128.96000000000001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158</v>
      </c>
      <c r="AU234" s="237" t="s">
        <v>85</v>
      </c>
      <c r="AV234" s="13" t="s">
        <v>85</v>
      </c>
      <c r="AW234" s="13" t="s">
        <v>37</v>
      </c>
      <c r="AX234" s="13" t="s">
        <v>76</v>
      </c>
      <c r="AY234" s="237" t="s">
        <v>139</v>
      </c>
    </row>
    <row r="235" s="15" customFormat="1">
      <c r="A235" s="15"/>
      <c r="B235" s="259"/>
      <c r="C235" s="260"/>
      <c r="D235" s="220" t="s">
        <v>158</v>
      </c>
      <c r="E235" s="261" t="s">
        <v>19</v>
      </c>
      <c r="F235" s="262" t="s">
        <v>278</v>
      </c>
      <c r="G235" s="260"/>
      <c r="H235" s="261" t="s">
        <v>19</v>
      </c>
      <c r="I235" s="263"/>
      <c r="J235" s="260"/>
      <c r="K235" s="260"/>
      <c r="L235" s="264"/>
      <c r="M235" s="265"/>
      <c r="N235" s="266"/>
      <c r="O235" s="266"/>
      <c r="P235" s="266"/>
      <c r="Q235" s="266"/>
      <c r="R235" s="266"/>
      <c r="S235" s="266"/>
      <c r="T235" s="26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8" t="s">
        <v>158</v>
      </c>
      <c r="AU235" s="268" t="s">
        <v>85</v>
      </c>
      <c r="AV235" s="15" t="s">
        <v>83</v>
      </c>
      <c r="AW235" s="15" t="s">
        <v>37</v>
      </c>
      <c r="AX235" s="15" t="s">
        <v>76</v>
      </c>
      <c r="AY235" s="268" t="s">
        <v>139</v>
      </c>
    </row>
    <row r="236" s="15" customFormat="1">
      <c r="A236" s="15"/>
      <c r="B236" s="259"/>
      <c r="C236" s="260"/>
      <c r="D236" s="220" t="s">
        <v>158</v>
      </c>
      <c r="E236" s="261" t="s">
        <v>19</v>
      </c>
      <c r="F236" s="262" t="s">
        <v>279</v>
      </c>
      <c r="G236" s="260"/>
      <c r="H236" s="261" t="s">
        <v>19</v>
      </c>
      <c r="I236" s="263"/>
      <c r="J236" s="260"/>
      <c r="K236" s="260"/>
      <c r="L236" s="264"/>
      <c r="M236" s="265"/>
      <c r="N236" s="266"/>
      <c r="O236" s="266"/>
      <c r="P236" s="266"/>
      <c r="Q236" s="266"/>
      <c r="R236" s="266"/>
      <c r="S236" s="266"/>
      <c r="T236" s="26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8" t="s">
        <v>158</v>
      </c>
      <c r="AU236" s="268" t="s">
        <v>85</v>
      </c>
      <c r="AV236" s="15" t="s">
        <v>83</v>
      </c>
      <c r="AW236" s="15" t="s">
        <v>37</v>
      </c>
      <c r="AX236" s="15" t="s">
        <v>76</v>
      </c>
      <c r="AY236" s="268" t="s">
        <v>139</v>
      </c>
    </row>
    <row r="237" s="13" customFormat="1">
      <c r="A237" s="13"/>
      <c r="B237" s="227"/>
      <c r="C237" s="228"/>
      <c r="D237" s="220" t="s">
        <v>158</v>
      </c>
      <c r="E237" s="229" t="s">
        <v>19</v>
      </c>
      <c r="F237" s="230" t="s">
        <v>280</v>
      </c>
      <c r="G237" s="228"/>
      <c r="H237" s="231">
        <v>29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158</v>
      </c>
      <c r="AU237" s="237" t="s">
        <v>85</v>
      </c>
      <c r="AV237" s="13" t="s">
        <v>85</v>
      </c>
      <c r="AW237" s="13" t="s">
        <v>37</v>
      </c>
      <c r="AX237" s="13" t="s">
        <v>76</v>
      </c>
      <c r="AY237" s="237" t="s">
        <v>139</v>
      </c>
    </row>
    <row r="238" s="15" customFormat="1">
      <c r="A238" s="15"/>
      <c r="B238" s="259"/>
      <c r="C238" s="260"/>
      <c r="D238" s="220" t="s">
        <v>158</v>
      </c>
      <c r="E238" s="261" t="s">
        <v>19</v>
      </c>
      <c r="F238" s="262" t="s">
        <v>281</v>
      </c>
      <c r="G238" s="260"/>
      <c r="H238" s="261" t="s">
        <v>19</v>
      </c>
      <c r="I238" s="263"/>
      <c r="J238" s="260"/>
      <c r="K238" s="260"/>
      <c r="L238" s="264"/>
      <c r="M238" s="265"/>
      <c r="N238" s="266"/>
      <c r="O238" s="266"/>
      <c r="P238" s="266"/>
      <c r="Q238" s="266"/>
      <c r="R238" s="266"/>
      <c r="S238" s="266"/>
      <c r="T238" s="26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8" t="s">
        <v>158</v>
      </c>
      <c r="AU238" s="268" t="s">
        <v>85</v>
      </c>
      <c r="AV238" s="15" t="s">
        <v>83</v>
      </c>
      <c r="AW238" s="15" t="s">
        <v>37</v>
      </c>
      <c r="AX238" s="15" t="s">
        <v>76</v>
      </c>
      <c r="AY238" s="268" t="s">
        <v>139</v>
      </c>
    </row>
    <row r="239" s="13" customFormat="1">
      <c r="A239" s="13"/>
      <c r="B239" s="227"/>
      <c r="C239" s="228"/>
      <c r="D239" s="220" t="s">
        <v>158</v>
      </c>
      <c r="E239" s="229" t="s">
        <v>19</v>
      </c>
      <c r="F239" s="230" t="s">
        <v>282</v>
      </c>
      <c r="G239" s="228"/>
      <c r="H239" s="231">
        <v>10.01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158</v>
      </c>
      <c r="AU239" s="237" t="s">
        <v>85</v>
      </c>
      <c r="AV239" s="13" t="s">
        <v>85</v>
      </c>
      <c r="AW239" s="13" t="s">
        <v>37</v>
      </c>
      <c r="AX239" s="13" t="s">
        <v>76</v>
      </c>
      <c r="AY239" s="237" t="s">
        <v>139</v>
      </c>
    </row>
    <row r="240" s="15" customFormat="1">
      <c r="A240" s="15"/>
      <c r="B240" s="259"/>
      <c r="C240" s="260"/>
      <c r="D240" s="220" t="s">
        <v>158</v>
      </c>
      <c r="E240" s="261" t="s">
        <v>19</v>
      </c>
      <c r="F240" s="262" t="s">
        <v>283</v>
      </c>
      <c r="G240" s="260"/>
      <c r="H240" s="261" t="s">
        <v>19</v>
      </c>
      <c r="I240" s="263"/>
      <c r="J240" s="260"/>
      <c r="K240" s="260"/>
      <c r="L240" s="264"/>
      <c r="M240" s="265"/>
      <c r="N240" s="266"/>
      <c r="O240" s="266"/>
      <c r="P240" s="266"/>
      <c r="Q240" s="266"/>
      <c r="R240" s="266"/>
      <c r="S240" s="266"/>
      <c r="T240" s="26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8" t="s">
        <v>158</v>
      </c>
      <c r="AU240" s="268" t="s">
        <v>85</v>
      </c>
      <c r="AV240" s="15" t="s">
        <v>83</v>
      </c>
      <c r="AW240" s="15" t="s">
        <v>37</v>
      </c>
      <c r="AX240" s="15" t="s">
        <v>76</v>
      </c>
      <c r="AY240" s="268" t="s">
        <v>139</v>
      </c>
    </row>
    <row r="241" s="13" customFormat="1">
      <c r="A241" s="13"/>
      <c r="B241" s="227"/>
      <c r="C241" s="228"/>
      <c r="D241" s="220" t="s">
        <v>158</v>
      </c>
      <c r="E241" s="229" t="s">
        <v>19</v>
      </c>
      <c r="F241" s="230" t="s">
        <v>284</v>
      </c>
      <c r="G241" s="228"/>
      <c r="H241" s="231">
        <v>21.640000000000001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158</v>
      </c>
      <c r="AU241" s="237" t="s">
        <v>85</v>
      </c>
      <c r="AV241" s="13" t="s">
        <v>85</v>
      </c>
      <c r="AW241" s="13" t="s">
        <v>37</v>
      </c>
      <c r="AX241" s="13" t="s">
        <v>76</v>
      </c>
      <c r="AY241" s="237" t="s">
        <v>139</v>
      </c>
    </row>
    <row r="242" s="15" customFormat="1">
      <c r="A242" s="15"/>
      <c r="B242" s="259"/>
      <c r="C242" s="260"/>
      <c r="D242" s="220" t="s">
        <v>158</v>
      </c>
      <c r="E242" s="261" t="s">
        <v>19</v>
      </c>
      <c r="F242" s="262" t="s">
        <v>285</v>
      </c>
      <c r="G242" s="260"/>
      <c r="H242" s="261" t="s">
        <v>19</v>
      </c>
      <c r="I242" s="263"/>
      <c r="J242" s="260"/>
      <c r="K242" s="260"/>
      <c r="L242" s="264"/>
      <c r="M242" s="265"/>
      <c r="N242" s="266"/>
      <c r="O242" s="266"/>
      <c r="P242" s="266"/>
      <c r="Q242" s="266"/>
      <c r="R242" s="266"/>
      <c r="S242" s="266"/>
      <c r="T242" s="26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8" t="s">
        <v>158</v>
      </c>
      <c r="AU242" s="268" t="s">
        <v>85</v>
      </c>
      <c r="AV242" s="15" t="s">
        <v>83</v>
      </c>
      <c r="AW242" s="15" t="s">
        <v>37</v>
      </c>
      <c r="AX242" s="15" t="s">
        <v>76</v>
      </c>
      <c r="AY242" s="268" t="s">
        <v>139</v>
      </c>
    </row>
    <row r="243" s="13" customFormat="1">
      <c r="A243" s="13"/>
      <c r="B243" s="227"/>
      <c r="C243" s="228"/>
      <c r="D243" s="220" t="s">
        <v>158</v>
      </c>
      <c r="E243" s="229" t="s">
        <v>19</v>
      </c>
      <c r="F243" s="230" t="s">
        <v>286</v>
      </c>
      <c r="G243" s="228"/>
      <c r="H243" s="231">
        <v>11.060000000000001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158</v>
      </c>
      <c r="AU243" s="237" t="s">
        <v>85</v>
      </c>
      <c r="AV243" s="13" t="s">
        <v>85</v>
      </c>
      <c r="AW243" s="13" t="s">
        <v>37</v>
      </c>
      <c r="AX243" s="13" t="s">
        <v>76</v>
      </c>
      <c r="AY243" s="237" t="s">
        <v>139</v>
      </c>
    </row>
    <row r="244" s="14" customFormat="1">
      <c r="A244" s="14"/>
      <c r="B244" s="248"/>
      <c r="C244" s="249"/>
      <c r="D244" s="220" t="s">
        <v>158</v>
      </c>
      <c r="E244" s="250" t="s">
        <v>19</v>
      </c>
      <c r="F244" s="251" t="s">
        <v>266</v>
      </c>
      <c r="G244" s="249"/>
      <c r="H244" s="252">
        <v>764.55999999999995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8" t="s">
        <v>158</v>
      </c>
      <c r="AU244" s="258" t="s">
        <v>85</v>
      </c>
      <c r="AV244" s="14" t="s">
        <v>146</v>
      </c>
      <c r="AW244" s="14" t="s">
        <v>37</v>
      </c>
      <c r="AX244" s="14" t="s">
        <v>83</v>
      </c>
      <c r="AY244" s="258" t="s">
        <v>139</v>
      </c>
    </row>
    <row r="245" s="2" customFormat="1" ht="16.5" customHeight="1">
      <c r="A245" s="41"/>
      <c r="B245" s="42"/>
      <c r="C245" s="207" t="s">
        <v>320</v>
      </c>
      <c r="D245" s="207" t="s">
        <v>141</v>
      </c>
      <c r="E245" s="208" t="s">
        <v>321</v>
      </c>
      <c r="F245" s="209" t="s">
        <v>322</v>
      </c>
      <c r="G245" s="210" t="s">
        <v>208</v>
      </c>
      <c r="H245" s="211">
        <v>87.299999999999997</v>
      </c>
      <c r="I245" s="212"/>
      <c r="J245" s="213">
        <f>ROUND(I245*H245,2)</f>
        <v>0</v>
      </c>
      <c r="K245" s="209" t="s">
        <v>145</v>
      </c>
      <c r="L245" s="47"/>
      <c r="M245" s="214" t="s">
        <v>19</v>
      </c>
      <c r="N245" s="215" t="s">
        <v>47</v>
      </c>
      <c r="O245" s="87"/>
      <c r="P245" s="216">
        <f>O245*H245</f>
        <v>0</v>
      </c>
      <c r="Q245" s="216">
        <v>0.00010000000000000001</v>
      </c>
      <c r="R245" s="216">
        <f>Q245*H245</f>
        <v>0.0087299999999999999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146</v>
      </c>
      <c r="AT245" s="218" t="s">
        <v>141</v>
      </c>
      <c r="AU245" s="218" t="s">
        <v>85</v>
      </c>
      <c r="AY245" s="20" t="s">
        <v>139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20" t="s">
        <v>83</v>
      </c>
      <c r="BK245" s="219">
        <f>ROUND(I245*H245,2)</f>
        <v>0</v>
      </c>
      <c r="BL245" s="20" t="s">
        <v>146</v>
      </c>
      <c r="BM245" s="218" t="s">
        <v>323</v>
      </c>
    </row>
    <row r="246" s="2" customFormat="1">
      <c r="A246" s="41"/>
      <c r="B246" s="42"/>
      <c r="C246" s="43"/>
      <c r="D246" s="220" t="s">
        <v>148</v>
      </c>
      <c r="E246" s="43"/>
      <c r="F246" s="221" t="s">
        <v>324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148</v>
      </c>
      <c r="AU246" s="20" t="s">
        <v>85</v>
      </c>
    </row>
    <row r="247" s="2" customFormat="1">
      <c r="A247" s="41"/>
      <c r="B247" s="42"/>
      <c r="C247" s="43"/>
      <c r="D247" s="225" t="s">
        <v>150</v>
      </c>
      <c r="E247" s="43"/>
      <c r="F247" s="226" t="s">
        <v>325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150</v>
      </c>
      <c r="AU247" s="20" t="s">
        <v>85</v>
      </c>
    </row>
    <row r="248" s="2" customFormat="1" ht="16.5" customHeight="1">
      <c r="A248" s="41"/>
      <c r="B248" s="42"/>
      <c r="C248" s="238" t="s">
        <v>326</v>
      </c>
      <c r="D248" s="238" t="s">
        <v>188</v>
      </c>
      <c r="E248" s="239" t="s">
        <v>327</v>
      </c>
      <c r="F248" s="240" t="s">
        <v>328</v>
      </c>
      <c r="G248" s="241" t="s">
        <v>208</v>
      </c>
      <c r="H248" s="242">
        <v>91.665000000000006</v>
      </c>
      <c r="I248" s="243"/>
      <c r="J248" s="244">
        <f>ROUND(I248*H248,2)</f>
        <v>0</v>
      </c>
      <c r="K248" s="240" t="s">
        <v>145</v>
      </c>
      <c r="L248" s="245"/>
      <c r="M248" s="246" t="s">
        <v>19</v>
      </c>
      <c r="N248" s="247" t="s">
        <v>47</v>
      </c>
      <c r="O248" s="87"/>
      <c r="P248" s="216">
        <f>O248*H248</f>
        <v>0</v>
      </c>
      <c r="Q248" s="216">
        <v>0.00055999999999999995</v>
      </c>
      <c r="R248" s="216">
        <f>Q248*H248</f>
        <v>0.0513324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191</v>
      </c>
      <c r="AT248" s="218" t="s">
        <v>188</v>
      </c>
      <c r="AU248" s="218" t="s">
        <v>85</v>
      </c>
      <c r="AY248" s="20" t="s">
        <v>139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83</v>
      </c>
      <c r="BK248" s="219">
        <f>ROUND(I248*H248,2)</f>
        <v>0</v>
      </c>
      <c r="BL248" s="20" t="s">
        <v>146</v>
      </c>
      <c r="BM248" s="218" t="s">
        <v>329</v>
      </c>
    </row>
    <row r="249" s="2" customFormat="1">
      <c r="A249" s="41"/>
      <c r="B249" s="42"/>
      <c r="C249" s="43"/>
      <c r="D249" s="220" t="s">
        <v>148</v>
      </c>
      <c r="E249" s="43"/>
      <c r="F249" s="221" t="s">
        <v>328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148</v>
      </c>
      <c r="AU249" s="20" t="s">
        <v>85</v>
      </c>
    </row>
    <row r="250" s="13" customFormat="1">
      <c r="A250" s="13"/>
      <c r="B250" s="227"/>
      <c r="C250" s="228"/>
      <c r="D250" s="220" t="s">
        <v>158</v>
      </c>
      <c r="E250" s="229" t="s">
        <v>19</v>
      </c>
      <c r="F250" s="230" t="s">
        <v>330</v>
      </c>
      <c r="G250" s="228"/>
      <c r="H250" s="231">
        <v>91.665000000000006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158</v>
      </c>
      <c r="AU250" s="237" t="s">
        <v>85</v>
      </c>
      <c r="AV250" s="13" t="s">
        <v>85</v>
      </c>
      <c r="AW250" s="13" t="s">
        <v>37</v>
      </c>
      <c r="AX250" s="13" t="s">
        <v>83</v>
      </c>
      <c r="AY250" s="237" t="s">
        <v>139</v>
      </c>
    </row>
    <row r="251" s="2" customFormat="1" ht="16.5" customHeight="1">
      <c r="A251" s="41"/>
      <c r="B251" s="42"/>
      <c r="C251" s="207" t="s">
        <v>331</v>
      </c>
      <c r="D251" s="207" t="s">
        <v>141</v>
      </c>
      <c r="E251" s="208" t="s">
        <v>332</v>
      </c>
      <c r="F251" s="209" t="s">
        <v>333</v>
      </c>
      <c r="G251" s="210" t="s">
        <v>208</v>
      </c>
      <c r="H251" s="211">
        <v>383</v>
      </c>
      <c r="I251" s="212"/>
      <c r="J251" s="213">
        <f>ROUND(I251*H251,2)</f>
        <v>0</v>
      </c>
      <c r="K251" s="209" t="s">
        <v>145</v>
      </c>
      <c r="L251" s="47"/>
      <c r="M251" s="214" t="s">
        <v>19</v>
      </c>
      <c r="N251" s="215" t="s">
        <v>47</v>
      </c>
      <c r="O251" s="87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146</v>
      </c>
      <c r="AT251" s="218" t="s">
        <v>141</v>
      </c>
      <c r="AU251" s="218" t="s">
        <v>85</v>
      </c>
      <c r="AY251" s="20" t="s">
        <v>139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20" t="s">
        <v>83</v>
      </c>
      <c r="BK251" s="219">
        <f>ROUND(I251*H251,2)</f>
        <v>0</v>
      </c>
      <c r="BL251" s="20" t="s">
        <v>146</v>
      </c>
      <c r="BM251" s="218" t="s">
        <v>334</v>
      </c>
    </row>
    <row r="252" s="2" customFormat="1">
      <c r="A252" s="41"/>
      <c r="B252" s="42"/>
      <c r="C252" s="43"/>
      <c r="D252" s="220" t="s">
        <v>148</v>
      </c>
      <c r="E252" s="43"/>
      <c r="F252" s="221" t="s">
        <v>335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148</v>
      </c>
      <c r="AU252" s="20" t="s">
        <v>85</v>
      </c>
    </row>
    <row r="253" s="2" customFormat="1">
      <c r="A253" s="41"/>
      <c r="B253" s="42"/>
      <c r="C253" s="43"/>
      <c r="D253" s="225" t="s">
        <v>150</v>
      </c>
      <c r="E253" s="43"/>
      <c r="F253" s="226" t="s">
        <v>336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150</v>
      </c>
      <c r="AU253" s="20" t="s">
        <v>85</v>
      </c>
    </row>
    <row r="254" s="13" customFormat="1">
      <c r="A254" s="13"/>
      <c r="B254" s="227"/>
      <c r="C254" s="228"/>
      <c r="D254" s="220" t="s">
        <v>158</v>
      </c>
      <c r="E254" s="229" t="s">
        <v>19</v>
      </c>
      <c r="F254" s="230" t="s">
        <v>337</v>
      </c>
      <c r="G254" s="228"/>
      <c r="H254" s="231">
        <v>383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158</v>
      </c>
      <c r="AU254" s="237" t="s">
        <v>85</v>
      </c>
      <c r="AV254" s="13" t="s">
        <v>85</v>
      </c>
      <c r="AW254" s="13" t="s">
        <v>37</v>
      </c>
      <c r="AX254" s="13" t="s">
        <v>76</v>
      </c>
      <c r="AY254" s="237" t="s">
        <v>139</v>
      </c>
    </row>
    <row r="255" s="15" customFormat="1">
      <c r="A255" s="15"/>
      <c r="B255" s="259"/>
      <c r="C255" s="260"/>
      <c r="D255" s="220" t="s">
        <v>158</v>
      </c>
      <c r="E255" s="261" t="s">
        <v>19</v>
      </c>
      <c r="F255" s="262" t="s">
        <v>338</v>
      </c>
      <c r="G255" s="260"/>
      <c r="H255" s="261" t="s">
        <v>19</v>
      </c>
      <c r="I255" s="263"/>
      <c r="J255" s="260"/>
      <c r="K255" s="260"/>
      <c r="L255" s="264"/>
      <c r="M255" s="265"/>
      <c r="N255" s="266"/>
      <c r="O255" s="266"/>
      <c r="P255" s="266"/>
      <c r="Q255" s="266"/>
      <c r="R255" s="266"/>
      <c r="S255" s="266"/>
      <c r="T255" s="26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8" t="s">
        <v>158</v>
      </c>
      <c r="AU255" s="268" t="s">
        <v>85</v>
      </c>
      <c r="AV255" s="15" t="s">
        <v>83</v>
      </c>
      <c r="AW255" s="15" t="s">
        <v>37</v>
      </c>
      <c r="AX255" s="15" t="s">
        <v>76</v>
      </c>
      <c r="AY255" s="268" t="s">
        <v>139</v>
      </c>
    </row>
    <row r="256" s="14" customFormat="1">
      <c r="A256" s="14"/>
      <c r="B256" s="248"/>
      <c r="C256" s="249"/>
      <c r="D256" s="220" t="s">
        <v>158</v>
      </c>
      <c r="E256" s="250" t="s">
        <v>19</v>
      </c>
      <c r="F256" s="251" t="s">
        <v>266</v>
      </c>
      <c r="G256" s="249"/>
      <c r="H256" s="252">
        <v>383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158</v>
      </c>
      <c r="AU256" s="258" t="s">
        <v>85</v>
      </c>
      <c r="AV256" s="14" t="s">
        <v>146</v>
      </c>
      <c r="AW256" s="14" t="s">
        <v>37</v>
      </c>
      <c r="AX256" s="14" t="s">
        <v>83</v>
      </c>
      <c r="AY256" s="258" t="s">
        <v>139</v>
      </c>
    </row>
    <row r="257" s="2" customFormat="1" ht="16.5" customHeight="1">
      <c r="A257" s="41"/>
      <c r="B257" s="42"/>
      <c r="C257" s="238" t="s">
        <v>339</v>
      </c>
      <c r="D257" s="238" t="s">
        <v>188</v>
      </c>
      <c r="E257" s="239" t="s">
        <v>340</v>
      </c>
      <c r="F257" s="240" t="s">
        <v>341</v>
      </c>
      <c r="G257" s="241" t="s">
        <v>208</v>
      </c>
      <c r="H257" s="242">
        <v>402.14999999999998</v>
      </c>
      <c r="I257" s="243"/>
      <c r="J257" s="244">
        <f>ROUND(I257*H257,2)</f>
        <v>0</v>
      </c>
      <c r="K257" s="240" t="s">
        <v>145</v>
      </c>
      <c r="L257" s="245"/>
      <c r="M257" s="246" t="s">
        <v>19</v>
      </c>
      <c r="N257" s="247" t="s">
        <v>47</v>
      </c>
      <c r="O257" s="87"/>
      <c r="P257" s="216">
        <f>O257*H257</f>
        <v>0</v>
      </c>
      <c r="Q257" s="216">
        <v>0.00010000000000000001</v>
      </c>
      <c r="R257" s="216">
        <f>Q257*H257</f>
        <v>0.040215000000000001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191</v>
      </c>
      <c r="AT257" s="218" t="s">
        <v>188</v>
      </c>
      <c r="AU257" s="218" t="s">
        <v>85</v>
      </c>
      <c r="AY257" s="20" t="s">
        <v>139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83</v>
      </c>
      <c r="BK257" s="219">
        <f>ROUND(I257*H257,2)</f>
        <v>0</v>
      </c>
      <c r="BL257" s="20" t="s">
        <v>146</v>
      </c>
      <c r="BM257" s="218" t="s">
        <v>342</v>
      </c>
    </row>
    <row r="258" s="2" customFormat="1">
      <c r="A258" s="41"/>
      <c r="B258" s="42"/>
      <c r="C258" s="43"/>
      <c r="D258" s="220" t="s">
        <v>148</v>
      </c>
      <c r="E258" s="43"/>
      <c r="F258" s="221" t="s">
        <v>341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148</v>
      </c>
      <c r="AU258" s="20" t="s">
        <v>85</v>
      </c>
    </row>
    <row r="259" s="13" customFormat="1">
      <c r="A259" s="13"/>
      <c r="B259" s="227"/>
      <c r="C259" s="228"/>
      <c r="D259" s="220" t="s">
        <v>158</v>
      </c>
      <c r="E259" s="229" t="s">
        <v>19</v>
      </c>
      <c r="F259" s="230" t="s">
        <v>343</v>
      </c>
      <c r="G259" s="228"/>
      <c r="H259" s="231">
        <v>402.14999999999998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158</v>
      </c>
      <c r="AU259" s="237" t="s">
        <v>85</v>
      </c>
      <c r="AV259" s="13" t="s">
        <v>85</v>
      </c>
      <c r="AW259" s="13" t="s">
        <v>37</v>
      </c>
      <c r="AX259" s="13" t="s">
        <v>83</v>
      </c>
      <c r="AY259" s="237" t="s">
        <v>139</v>
      </c>
    </row>
    <row r="260" s="2" customFormat="1" ht="16.5" customHeight="1">
      <c r="A260" s="41"/>
      <c r="B260" s="42"/>
      <c r="C260" s="207" t="s">
        <v>344</v>
      </c>
      <c r="D260" s="207" t="s">
        <v>141</v>
      </c>
      <c r="E260" s="208" t="s">
        <v>332</v>
      </c>
      <c r="F260" s="209" t="s">
        <v>333</v>
      </c>
      <c r="G260" s="210" t="s">
        <v>208</v>
      </c>
      <c r="H260" s="211">
        <v>59</v>
      </c>
      <c r="I260" s="212"/>
      <c r="J260" s="213">
        <f>ROUND(I260*H260,2)</f>
        <v>0</v>
      </c>
      <c r="K260" s="209" t="s">
        <v>145</v>
      </c>
      <c r="L260" s="47"/>
      <c r="M260" s="214" t="s">
        <v>19</v>
      </c>
      <c r="N260" s="215" t="s">
        <v>47</v>
      </c>
      <c r="O260" s="87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146</v>
      </c>
      <c r="AT260" s="218" t="s">
        <v>141</v>
      </c>
      <c r="AU260" s="218" t="s">
        <v>85</v>
      </c>
      <c r="AY260" s="20" t="s">
        <v>139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83</v>
      </c>
      <c r="BK260" s="219">
        <f>ROUND(I260*H260,2)</f>
        <v>0</v>
      </c>
      <c r="BL260" s="20" t="s">
        <v>146</v>
      </c>
      <c r="BM260" s="218" t="s">
        <v>345</v>
      </c>
    </row>
    <row r="261" s="2" customFormat="1">
      <c r="A261" s="41"/>
      <c r="B261" s="42"/>
      <c r="C261" s="43"/>
      <c r="D261" s="220" t="s">
        <v>148</v>
      </c>
      <c r="E261" s="43"/>
      <c r="F261" s="221" t="s">
        <v>335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148</v>
      </c>
      <c r="AU261" s="20" t="s">
        <v>85</v>
      </c>
    </row>
    <row r="262" s="2" customFormat="1">
      <c r="A262" s="41"/>
      <c r="B262" s="42"/>
      <c r="C262" s="43"/>
      <c r="D262" s="225" t="s">
        <v>150</v>
      </c>
      <c r="E262" s="43"/>
      <c r="F262" s="226" t="s">
        <v>336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150</v>
      </c>
      <c r="AU262" s="20" t="s">
        <v>85</v>
      </c>
    </row>
    <row r="263" s="13" customFormat="1">
      <c r="A263" s="13"/>
      <c r="B263" s="227"/>
      <c r="C263" s="228"/>
      <c r="D263" s="220" t="s">
        <v>158</v>
      </c>
      <c r="E263" s="229" t="s">
        <v>19</v>
      </c>
      <c r="F263" s="230" t="s">
        <v>346</v>
      </c>
      <c r="G263" s="228"/>
      <c r="H263" s="231">
        <v>2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158</v>
      </c>
      <c r="AU263" s="237" t="s">
        <v>85</v>
      </c>
      <c r="AV263" s="13" t="s">
        <v>85</v>
      </c>
      <c r="AW263" s="13" t="s">
        <v>37</v>
      </c>
      <c r="AX263" s="13" t="s">
        <v>76</v>
      </c>
      <c r="AY263" s="237" t="s">
        <v>139</v>
      </c>
    </row>
    <row r="264" s="13" customFormat="1">
      <c r="A264" s="13"/>
      <c r="B264" s="227"/>
      <c r="C264" s="228"/>
      <c r="D264" s="220" t="s">
        <v>158</v>
      </c>
      <c r="E264" s="229" t="s">
        <v>19</v>
      </c>
      <c r="F264" s="230" t="s">
        <v>347</v>
      </c>
      <c r="G264" s="228"/>
      <c r="H264" s="231">
        <v>45.600000000000001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158</v>
      </c>
      <c r="AU264" s="237" t="s">
        <v>85</v>
      </c>
      <c r="AV264" s="13" t="s">
        <v>85</v>
      </c>
      <c r="AW264" s="13" t="s">
        <v>37</v>
      </c>
      <c r="AX264" s="13" t="s">
        <v>76</v>
      </c>
      <c r="AY264" s="237" t="s">
        <v>139</v>
      </c>
    </row>
    <row r="265" s="13" customFormat="1">
      <c r="A265" s="13"/>
      <c r="B265" s="227"/>
      <c r="C265" s="228"/>
      <c r="D265" s="220" t="s">
        <v>158</v>
      </c>
      <c r="E265" s="229" t="s">
        <v>19</v>
      </c>
      <c r="F265" s="230" t="s">
        <v>348</v>
      </c>
      <c r="G265" s="228"/>
      <c r="H265" s="231">
        <v>6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158</v>
      </c>
      <c r="AU265" s="237" t="s">
        <v>85</v>
      </c>
      <c r="AV265" s="13" t="s">
        <v>85</v>
      </c>
      <c r="AW265" s="13" t="s">
        <v>37</v>
      </c>
      <c r="AX265" s="13" t="s">
        <v>76</v>
      </c>
      <c r="AY265" s="237" t="s">
        <v>139</v>
      </c>
    </row>
    <row r="266" s="13" customFormat="1">
      <c r="A266" s="13"/>
      <c r="B266" s="227"/>
      <c r="C266" s="228"/>
      <c r="D266" s="220" t="s">
        <v>158</v>
      </c>
      <c r="E266" s="229" t="s">
        <v>19</v>
      </c>
      <c r="F266" s="230" t="s">
        <v>349</v>
      </c>
      <c r="G266" s="228"/>
      <c r="H266" s="231">
        <v>1.8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158</v>
      </c>
      <c r="AU266" s="237" t="s">
        <v>85</v>
      </c>
      <c r="AV266" s="13" t="s">
        <v>85</v>
      </c>
      <c r="AW266" s="13" t="s">
        <v>37</v>
      </c>
      <c r="AX266" s="13" t="s">
        <v>76</v>
      </c>
      <c r="AY266" s="237" t="s">
        <v>139</v>
      </c>
    </row>
    <row r="267" s="13" customFormat="1">
      <c r="A267" s="13"/>
      <c r="B267" s="227"/>
      <c r="C267" s="228"/>
      <c r="D267" s="220" t="s">
        <v>158</v>
      </c>
      <c r="E267" s="229" t="s">
        <v>19</v>
      </c>
      <c r="F267" s="230" t="s">
        <v>350</v>
      </c>
      <c r="G267" s="228"/>
      <c r="H267" s="231">
        <v>1.2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158</v>
      </c>
      <c r="AU267" s="237" t="s">
        <v>85</v>
      </c>
      <c r="AV267" s="13" t="s">
        <v>85</v>
      </c>
      <c r="AW267" s="13" t="s">
        <v>37</v>
      </c>
      <c r="AX267" s="13" t="s">
        <v>76</v>
      </c>
      <c r="AY267" s="237" t="s">
        <v>139</v>
      </c>
    </row>
    <row r="268" s="13" customFormat="1">
      <c r="A268" s="13"/>
      <c r="B268" s="227"/>
      <c r="C268" s="228"/>
      <c r="D268" s="220" t="s">
        <v>158</v>
      </c>
      <c r="E268" s="229" t="s">
        <v>19</v>
      </c>
      <c r="F268" s="230" t="s">
        <v>351</v>
      </c>
      <c r="G268" s="228"/>
      <c r="H268" s="231">
        <v>1.2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158</v>
      </c>
      <c r="AU268" s="237" t="s">
        <v>85</v>
      </c>
      <c r="AV268" s="13" t="s">
        <v>85</v>
      </c>
      <c r="AW268" s="13" t="s">
        <v>37</v>
      </c>
      <c r="AX268" s="13" t="s">
        <v>76</v>
      </c>
      <c r="AY268" s="237" t="s">
        <v>139</v>
      </c>
    </row>
    <row r="269" s="13" customFormat="1">
      <c r="A269" s="13"/>
      <c r="B269" s="227"/>
      <c r="C269" s="228"/>
      <c r="D269" s="220" t="s">
        <v>158</v>
      </c>
      <c r="E269" s="229" t="s">
        <v>19</v>
      </c>
      <c r="F269" s="230" t="s">
        <v>351</v>
      </c>
      <c r="G269" s="228"/>
      <c r="H269" s="231">
        <v>1.2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158</v>
      </c>
      <c r="AU269" s="237" t="s">
        <v>85</v>
      </c>
      <c r="AV269" s="13" t="s">
        <v>85</v>
      </c>
      <c r="AW269" s="13" t="s">
        <v>37</v>
      </c>
      <c r="AX269" s="13" t="s">
        <v>76</v>
      </c>
      <c r="AY269" s="237" t="s">
        <v>139</v>
      </c>
    </row>
    <row r="270" s="14" customFormat="1">
      <c r="A270" s="14"/>
      <c r="B270" s="248"/>
      <c r="C270" s="249"/>
      <c r="D270" s="220" t="s">
        <v>158</v>
      </c>
      <c r="E270" s="250" t="s">
        <v>19</v>
      </c>
      <c r="F270" s="251" t="s">
        <v>266</v>
      </c>
      <c r="G270" s="249"/>
      <c r="H270" s="252">
        <v>59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158</v>
      </c>
      <c r="AU270" s="258" t="s">
        <v>85</v>
      </c>
      <c r="AV270" s="14" t="s">
        <v>146</v>
      </c>
      <c r="AW270" s="14" t="s">
        <v>37</v>
      </c>
      <c r="AX270" s="14" t="s">
        <v>83</v>
      </c>
      <c r="AY270" s="258" t="s">
        <v>139</v>
      </c>
    </row>
    <row r="271" s="2" customFormat="1" ht="16.5" customHeight="1">
      <c r="A271" s="41"/>
      <c r="B271" s="42"/>
      <c r="C271" s="238" t="s">
        <v>352</v>
      </c>
      <c r="D271" s="238" t="s">
        <v>188</v>
      </c>
      <c r="E271" s="239" t="s">
        <v>353</v>
      </c>
      <c r="F271" s="240" t="s">
        <v>354</v>
      </c>
      <c r="G271" s="241" t="s">
        <v>208</v>
      </c>
      <c r="H271" s="242">
        <v>61.950000000000003</v>
      </c>
      <c r="I271" s="243"/>
      <c r="J271" s="244">
        <f>ROUND(I271*H271,2)</f>
        <v>0</v>
      </c>
      <c r="K271" s="240" t="s">
        <v>145</v>
      </c>
      <c r="L271" s="245"/>
      <c r="M271" s="246" t="s">
        <v>19</v>
      </c>
      <c r="N271" s="247" t="s">
        <v>47</v>
      </c>
      <c r="O271" s="87"/>
      <c r="P271" s="216">
        <f>O271*H271</f>
        <v>0</v>
      </c>
      <c r="Q271" s="216">
        <v>0.00020000000000000001</v>
      </c>
      <c r="R271" s="216">
        <f>Q271*H271</f>
        <v>0.012390000000000002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191</v>
      </c>
      <c r="AT271" s="218" t="s">
        <v>188</v>
      </c>
      <c r="AU271" s="218" t="s">
        <v>85</v>
      </c>
      <c r="AY271" s="20" t="s">
        <v>139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83</v>
      </c>
      <c r="BK271" s="219">
        <f>ROUND(I271*H271,2)</f>
        <v>0</v>
      </c>
      <c r="BL271" s="20" t="s">
        <v>146</v>
      </c>
      <c r="BM271" s="218" t="s">
        <v>355</v>
      </c>
    </row>
    <row r="272" s="2" customFormat="1">
      <c r="A272" s="41"/>
      <c r="B272" s="42"/>
      <c r="C272" s="43"/>
      <c r="D272" s="220" t="s">
        <v>148</v>
      </c>
      <c r="E272" s="43"/>
      <c r="F272" s="221" t="s">
        <v>354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148</v>
      </c>
      <c r="AU272" s="20" t="s">
        <v>85</v>
      </c>
    </row>
    <row r="273" s="13" customFormat="1">
      <c r="A273" s="13"/>
      <c r="B273" s="227"/>
      <c r="C273" s="228"/>
      <c r="D273" s="220" t="s">
        <v>158</v>
      </c>
      <c r="E273" s="229" t="s">
        <v>19</v>
      </c>
      <c r="F273" s="230" t="s">
        <v>356</v>
      </c>
      <c r="G273" s="228"/>
      <c r="H273" s="231">
        <v>61.950000000000003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158</v>
      </c>
      <c r="AU273" s="237" t="s">
        <v>85</v>
      </c>
      <c r="AV273" s="13" t="s">
        <v>85</v>
      </c>
      <c r="AW273" s="13" t="s">
        <v>37</v>
      </c>
      <c r="AX273" s="13" t="s">
        <v>83</v>
      </c>
      <c r="AY273" s="237" t="s">
        <v>139</v>
      </c>
    </row>
    <row r="274" s="2" customFormat="1" ht="16.5" customHeight="1">
      <c r="A274" s="41"/>
      <c r="B274" s="42"/>
      <c r="C274" s="207" t="s">
        <v>357</v>
      </c>
      <c r="D274" s="207" t="s">
        <v>141</v>
      </c>
      <c r="E274" s="208" t="s">
        <v>358</v>
      </c>
      <c r="F274" s="209" t="s">
        <v>359</v>
      </c>
      <c r="G274" s="210" t="s">
        <v>144</v>
      </c>
      <c r="H274" s="211">
        <v>764.55999999999995</v>
      </c>
      <c r="I274" s="212"/>
      <c r="J274" s="213">
        <f>ROUND(I274*H274,2)</f>
        <v>0</v>
      </c>
      <c r="K274" s="209" t="s">
        <v>145</v>
      </c>
      <c r="L274" s="47"/>
      <c r="M274" s="214" t="s">
        <v>19</v>
      </c>
      <c r="N274" s="215" t="s">
        <v>47</v>
      </c>
      <c r="O274" s="87"/>
      <c r="P274" s="216">
        <f>O274*H274</f>
        <v>0</v>
      </c>
      <c r="Q274" s="216">
        <v>0.013610000000000001</v>
      </c>
      <c r="R274" s="216">
        <f>Q274*H274</f>
        <v>10.4056616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146</v>
      </c>
      <c r="AT274" s="218" t="s">
        <v>141</v>
      </c>
      <c r="AU274" s="218" t="s">
        <v>85</v>
      </c>
      <c r="AY274" s="20" t="s">
        <v>139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83</v>
      </c>
      <c r="BK274" s="219">
        <f>ROUND(I274*H274,2)</f>
        <v>0</v>
      </c>
      <c r="BL274" s="20" t="s">
        <v>146</v>
      </c>
      <c r="BM274" s="218" t="s">
        <v>360</v>
      </c>
    </row>
    <row r="275" s="2" customFormat="1">
      <c r="A275" s="41"/>
      <c r="B275" s="42"/>
      <c r="C275" s="43"/>
      <c r="D275" s="220" t="s">
        <v>148</v>
      </c>
      <c r="E275" s="43"/>
      <c r="F275" s="221" t="s">
        <v>361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148</v>
      </c>
      <c r="AU275" s="20" t="s">
        <v>85</v>
      </c>
    </row>
    <row r="276" s="2" customFormat="1">
      <c r="A276" s="41"/>
      <c r="B276" s="42"/>
      <c r="C276" s="43"/>
      <c r="D276" s="225" t="s">
        <v>150</v>
      </c>
      <c r="E276" s="43"/>
      <c r="F276" s="226" t="s">
        <v>362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150</v>
      </c>
      <c r="AU276" s="20" t="s">
        <v>85</v>
      </c>
    </row>
    <row r="277" s="13" customFormat="1">
      <c r="A277" s="13"/>
      <c r="B277" s="227"/>
      <c r="C277" s="228"/>
      <c r="D277" s="220" t="s">
        <v>158</v>
      </c>
      <c r="E277" s="229" t="s">
        <v>19</v>
      </c>
      <c r="F277" s="230" t="s">
        <v>363</v>
      </c>
      <c r="G277" s="228"/>
      <c r="H277" s="231">
        <v>692.85000000000002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158</v>
      </c>
      <c r="AU277" s="237" t="s">
        <v>85</v>
      </c>
      <c r="AV277" s="13" t="s">
        <v>85</v>
      </c>
      <c r="AW277" s="13" t="s">
        <v>37</v>
      </c>
      <c r="AX277" s="13" t="s">
        <v>76</v>
      </c>
      <c r="AY277" s="237" t="s">
        <v>139</v>
      </c>
    </row>
    <row r="278" s="13" customFormat="1">
      <c r="A278" s="13"/>
      <c r="B278" s="227"/>
      <c r="C278" s="228"/>
      <c r="D278" s="220" t="s">
        <v>158</v>
      </c>
      <c r="E278" s="229" t="s">
        <v>19</v>
      </c>
      <c r="F278" s="230" t="s">
        <v>364</v>
      </c>
      <c r="G278" s="228"/>
      <c r="H278" s="231">
        <v>71.709999999999994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158</v>
      </c>
      <c r="AU278" s="237" t="s">
        <v>85</v>
      </c>
      <c r="AV278" s="13" t="s">
        <v>85</v>
      </c>
      <c r="AW278" s="13" t="s">
        <v>37</v>
      </c>
      <c r="AX278" s="13" t="s">
        <v>76</v>
      </c>
      <c r="AY278" s="237" t="s">
        <v>139</v>
      </c>
    </row>
    <row r="279" s="14" customFormat="1">
      <c r="A279" s="14"/>
      <c r="B279" s="248"/>
      <c r="C279" s="249"/>
      <c r="D279" s="220" t="s">
        <v>158</v>
      </c>
      <c r="E279" s="250" t="s">
        <v>19</v>
      </c>
      <c r="F279" s="251" t="s">
        <v>266</v>
      </c>
      <c r="G279" s="249"/>
      <c r="H279" s="252">
        <v>764.55999999999995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158</v>
      </c>
      <c r="AU279" s="258" t="s">
        <v>85</v>
      </c>
      <c r="AV279" s="14" t="s">
        <v>146</v>
      </c>
      <c r="AW279" s="14" t="s">
        <v>37</v>
      </c>
      <c r="AX279" s="14" t="s">
        <v>83</v>
      </c>
      <c r="AY279" s="258" t="s">
        <v>139</v>
      </c>
    </row>
    <row r="280" s="2" customFormat="1" ht="16.5" customHeight="1">
      <c r="A280" s="41"/>
      <c r="B280" s="42"/>
      <c r="C280" s="207" t="s">
        <v>365</v>
      </c>
      <c r="D280" s="207" t="s">
        <v>141</v>
      </c>
      <c r="E280" s="208" t="s">
        <v>366</v>
      </c>
      <c r="F280" s="209" t="s">
        <v>367</v>
      </c>
      <c r="G280" s="210" t="s">
        <v>144</v>
      </c>
      <c r="H280" s="211">
        <v>768.65200000000004</v>
      </c>
      <c r="I280" s="212"/>
      <c r="J280" s="213">
        <f>ROUND(I280*H280,2)</f>
        <v>0</v>
      </c>
      <c r="K280" s="209" t="s">
        <v>145</v>
      </c>
      <c r="L280" s="47"/>
      <c r="M280" s="214" t="s">
        <v>19</v>
      </c>
      <c r="N280" s="215" t="s">
        <v>47</v>
      </c>
      <c r="O280" s="87"/>
      <c r="P280" s="216">
        <f>O280*H280</f>
        <v>0</v>
      </c>
      <c r="Q280" s="216">
        <v>0.0045799999999999999</v>
      </c>
      <c r="R280" s="216">
        <f>Q280*H280</f>
        <v>3.52042616</v>
      </c>
      <c r="S280" s="216">
        <v>0</v>
      </c>
      <c r="T280" s="21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146</v>
      </c>
      <c r="AT280" s="218" t="s">
        <v>141</v>
      </c>
      <c r="AU280" s="218" t="s">
        <v>85</v>
      </c>
      <c r="AY280" s="20" t="s">
        <v>139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20" t="s">
        <v>83</v>
      </c>
      <c r="BK280" s="219">
        <f>ROUND(I280*H280,2)</f>
        <v>0</v>
      </c>
      <c r="BL280" s="20" t="s">
        <v>146</v>
      </c>
      <c r="BM280" s="218" t="s">
        <v>368</v>
      </c>
    </row>
    <row r="281" s="2" customFormat="1">
      <c r="A281" s="41"/>
      <c r="B281" s="42"/>
      <c r="C281" s="43"/>
      <c r="D281" s="220" t="s">
        <v>148</v>
      </c>
      <c r="E281" s="43"/>
      <c r="F281" s="221" t="s">
        <v>369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148</v>
      </c>
      <c r="AU281" s="20" t="s">
        <v>85</v>
      </c>
    </row>
    <row r="282" s="2" customFormat="1">
      <c r="A282" s="41"/>
      <c r="B282" s="42"/>
      <c r="C282" s="43"/>
      <c r="D282" s="225" t="s">
        <v>150</v>
      </c>
      <c r="E282" s="43"/>
      <c r="F282" s="226" t="s">
        <v>370</v>
      </c>
      <c r="G282" s="43"/>
      <c r="H282" s="43"/>
      <c r="I282" s="222"/>
      <c r="J282" s="43"/>
      <c r="K282" s="43"/>
      <c r="L282" s="47"/>
      <c r="M282" s="223"/>
      <c r="N282" s="22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150</v>
      </c>
      <c r="AU282" s="20" t="s">
        <v>85</v>
      </c>
    </row>
    <row r="283" s="13" customFormat="1">
      <c r="A283" s="13"/>
      <c r="B283" s="227"/>
      <c r="C283" s="228"/>
      <c r="D283" s="220" t="s">
        <v>158</v>
      </c>
      <c r="E283" s="229" t="s">
        <v>19</v>
      </c>
      <c r="F283" s="230" t="s">
        <v>371</v>
      </c>
      <c r="G283" s="228"/>
      <c r="H283" s="231">
        <v>740.94200000000001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158</v>
      </c>
      <c r="AU283" s="237" t="s">
        <v>85</v>
      </c>
      <c r="AV283" s="13" t="s">
        <v>85</v>
      </c>
      <c r="AW283" s="13" t="s">
        <v>37</v>
      </c>
      <c r="AX283" s="13" t="s">
        <v>76</v>
      </c>
      <c r="AY283" s="237" t="s">
        <v>139</v>
      </c>
    </row>
    <row r="284" s="13" customFormat="1">
      <c r="A284" s="13"/>
      <c r="B284" s="227"/>
      <c r="C284" s="228"/>
      <c r="D284" s="220" t="s">
        <v>158</v>
      </c>
      <c r="E284" s="229" t="s">
        <v>19</v>
      </c>
      <c r="F284" s="230" t="s">
        <v>364</v>
      </c>
      <c r="G284" s="228"/>
      <c r="H284" s="231">
        <v>71.709999999999994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158</v>
      </c>
      <c r="AU284" s="237" t="s">
        <v>85</v>
      </c>
      <c r="AV284" s="13" t="s">
        <v>85</v>
      </c>
      <c r="AW284" s="13" t="s">
        <v>37</v>
      </c>
      <c r="AX284" s="13" t="s">
        <v>76</v>
      </c>
      <c r="AY284" s="237" t="s">
        <v>139</v>
      </c>
    </row>
    <row r="285" s="13" customFormat="1">
      <c r="A285" s="13"/>
      <c r="B285" s="227"/>
      <c r="C285" s="228"/>
      <c r="D285" s="220" t="s">
        <v>158</v>
      </c>
      <c r="E285" s="229" t="s">
        <v>19</v>
      </c>
      <c r="F285" s="230" t="s">
        <v>372</v>
      </c>
      <c r="G285" s="228"/>
      <c r="H285" s="231">
        <v>-44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158</v>
      </c>
      <c r="AU285" s="237" t="s">
        <v>85</v>
      </c>
      <c r="AV285" s="13" t="s">
        <v>85</v>
      </c>
      <c r="AW285" s="13" t="s">
        <v>37</v>
      </c>
      <c r="AX285" s="13" t="s">
        <v>76</v>
      </c>
      <c r="AY285" s="237" t="s">
        <v>139</v>
      </c>
    </row>
    <row r="286" s="14" customFormat="1">
      <c r="A286" s="14"/>
      <c r="B286" s="248"/>
      <c r="C286" s="249"/>
      <c r="D286" s="220" t="s">
        <v>158</v>
      </c>
      <c r="E286" s="250" t="s">
        <v>19</v>
      </c>
      <c r="F286" s="251" t="s">
        <v>266</v>
      </c>
      <c r="G286" s="249"/>
      <c r="H286" s="252">
        <v>768.65200000000004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8" t="s">
        <v>158</v>
      </c>
      <c r="AU286" s="258" t="s">
        <v>85</v>
      </c>
      <c r="AV286" s="14" t="s">
        <v>146</v>
      </c>
      <c r="AW286" s="14" t="s">
        <v>37</v>
      </c>
      <c r="AX286" s="14" t="s">
        <v>83</v>
      </c>
      <c r="AY286" s="258" t="s">
        <v>139</v>
      </c>
    </row>
    <row r="287" s="12" customFormat="1" ht="22.8" customHeight="1">
      <c r="A287" s="12"/>
      <c r="B287" s="191"/>
      <c r="C287" s="192"/>
      <c r="D287" s="193" t="s">
        <v>75</v>
      </c>
      <c r="E287" s="205" t="s">
        <v>199</v>
      </c>
      <c r="F287" s="205" t="s">
        <v>373</v>
      </c>
      <c r="G287" s="192"/>
      <c r="H287" s="192"/>
      <c r="I287" s="195"/>
      <c r="J287" s="206">
        <f>BK287</f>
        <v>0</v>
      </c>
      <c r="K287" s="192"/>
      <c r="L287" s="197"/>
      <c r="M287" s="198"/>
      <c r="N287" s="199"/>
      <c r="O287" s="199"/>
      <c r="P287" s="200">
        <f>SUM(P288:P312)</f>
        <v>0</v>
      </c>
      <c r="Q287" s="199"/>
      <c r="R287" s="200">
        <f>SUM(R288:R312)</f>
        <v>0</v>
      </c>
      <c r="S287" s="199"/>
      <c r="T287" s="201">
        <f>SUM(T288:T312)</f>
        <v>12.232959999999999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2" t="s">
        <v>83</v>
      </c>
      <c r="AT287" s="203" t="s">
        <v>75</v>
      </c>
      <c r="AU287" s="203" t="s">
        <v>83</v>
      </c>
      <c r="AY287" s="202" t="s">
        <v>139</v>
      </c>
      <c r="BK287" s="204">
        <f>SUM(BK288:BK312)</f>
        <v>0</v>
      </c>
    </row>
    <row r="288" s="2" customFormat="1" ht="21.75" customHeight="1">
      <c r="A288" s="41"/>
      <c r="B288" s="42"/>
      <c r="C288" s="207" t="s">
        <v>374</v>
      </c>
      <c r="D288" s="207" t="s">
        <v>141</v>
      </c>
      <c r="E288" s="208" t="s">
        <v>375</v>
      </c>
      <c r="F288" s="209" t="s">
        <v>376</v>
      </c>
      <c r="G288" s="210" t="s">
        <v>144</v>
      </c>
      <c r="H288" s="211">
        <v>976</v>
      </c>
      <c r="I288" s="212"/>
      <c r="J288" s="213">
        <f>ROUND(I288*H288,2)</f>
        <v>0</v>
      </c>
      <c r="K288" s="209" t="s">
        <v>145</v>
      </c>
      <c r="L288" s="47"/>
      <c r="M288" s="214" t="s">
        <v>19</v>
      </c>
      <c r="N288" s="215" t="s">
        <v>47</v>
      </c>
      <c r="O288" s="87"/>
      <c r="P288" s="216">
        <f>O288*H288</f>
        <v>0</v>
      </c>
      <c r="Q288" s="216">
        <v>0</v>
      </c>
      <c r="R288" s="216">
        <f>Q288*H288</f>
        <v>0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146</v>
      </c>
      <c r="AT288" s="218" t="s">
        <v>141</v>
      </c>
      <c r="AU288" s="218" t="s">
        <v>85</v>
      </c>
      <c r="AY288" s="20" t="s">
        <v>139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83</v>
      </c>
      <c r="BK288" s="219">
        <f>ROUND(I288*H288,2)</f>
        <v>0</v>
      </c>
      <c r="BL288" s="20" t="s">
        <v>146</v>
      </c>
      <c r="BM288" s="218" t="s">
        <v>377</v>
      </c>
    </row>
    <row r="289" s="2" customFormat="1">
      <c r="A289" s="41"/>
      <c r="B289" s="42"/>
      <c r="C289" s="43"/>
      <c r="D289" s="220" t="s">
        <v>148</v>
      </c>
      <c r="E289" s="43"/>
      <c r="F289" s="221" t="s">
        <v>378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148</v>
      </c>
      <c r="AU289" s="20" t="s">
        <v>85</v>
      </c>
    </row>
    <row r="290" s="2" customFormat="1">
      <c r="A290" s="41"/>
      <c r="B290" s="42"/>
      <c r="C290" s="43"/>
      <c r="D290" s="225" t="s">
        <v>150</v>
      </c>
      <c r="E290" s="43"/>
      <c r="F290" s="226" t="s">
        <v>379</v>
      </c>
      <c r="G290" s="43"/>
      <c r="H290" s="43"/>
      <c r="I290" s="222"/>
      <c r="J290" s="43"/>
      <c r="K290" s="43"/>
      <c r="L290" s="47"/>
      <c r="M290" s="223"/>
      <c r="N290" s="224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150</v>
      </c>
      <c r="AU290" s="20" t="s">
        <v>85</v>
      </c>
    </row>
    <row r="291" s="15" customFormat="1">
      <c r="A291" s="15"/>
      <c r="B291" s="259"/>
      <c r="C291" s="260"/>
      <c r="D291" s="220" t="s">
        <v>158</v>
      </c>
      <c r="E291" s="261" t="s">
        <v>19</v>
      </c>
      <c r="F291" s="262" t="s">
        <v>279</v>
      </c>
      <c r="G291" s="260"/>
      <c r="H291" s="261" t="s">
        <v>19</v>
      </c>
      <c r="I291" s="263"/>
      <c r="J291" s="260"/>
      <c r="K291" s="260"/>
      <c r="L291" s="264"/>
      <c r="M291" s="265"/>
      <c r="N291" s="266"/>
      <c r="O291" s="266"/>
      <c r="P291" s="266"/>
      <c r="Q291" s="266"/>
      <c r="R291" s="266"/>
      <c r="S291" s="266"/>
      <c r="T291" s="26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8" t="s">
        <v>158</v>
      </c>
      <c r="AU291" s="268" t="s">
        <v>85</v>
      </c>
      <c r="AV291" s="15" t="s">
        <v>83</v>
      </c>
      <c r="AW291" s="15" t="s">
        <v>37</v>
      </c>
      <c r="AX291" s="15" t="s">
        <v>76</v>
      </c>
      <c r="AY291" s="268" t="s">
        <v>139</v>
      </c>
    </row>
    <row r="292" s="13" customFormat="1">
      <c r="A292" s="13"/>
      <c r="B292" s="227"/>
      <c r="C292" s="228"/>
      <c r="D292" s="220" t="s">
        <v>158</v>
      </c>
      <c r="E292" s="229" t="s">
        <v>19</v>
      </c>
      <c r="F292" s="230" t="s">
        <v>380</v>
      </c>
      <c r="G292" s="228"/>
      <c r="H292" s="231">
        <v>314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158</v>
      </c>
      <c r="AU292" s="237" t="s">
        <v>85</v>
      </c>
      <c r="AV292" s="13" t="s">
        <v>85</v>
      </c>
      <c r="AW292" s="13" t="s">
        <v>37</v>
      </c>
      <c r="AX292" s="13" t="s">
        <v>76</v>
      </c>
      <c r="AY292" s="237" t="s">
        <v>139</v>
      </c>
    </row>
    <row r="293" s="15" customFormat="1">
      <c r="A293" s="15"/>
      <c r="B293" s="259"/>
      <c r="C293" s="260"/>
      <c r="D293" s="220" t="s">
        <v>158</v>
      </c>
      <c r="E293" s="261" t="s">
        <v>19</v>
      </c>
      <c r="F293" s="262" t="s">
        <v>281</v>
      </c>
      <c r="G293" s="260"/>
      <c r="H293" s="261" t="s">
        <v>19</v>
      </c>
      <c r="I293" s="263"/>
      <c r="J293" s="260"/>
      <c r="K293" s="260"/>
      <c r="L293" s="264"/>
      <c r="M293" s="265"/>
      <c r="N293" s="266"/>
      <c r="O293" s="266"/>
      <c r="P293" s="266"/>
      <c r="Q293" s="266"/>
      <c r="R293" s="266"/>
      <c r="S293" s="266"/>
      <c r="T293" s="26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8" t="s">
        <v>158</v>
      </c>
      <c r="AU293" s="268" t="s">
        <v>85</v>
      </c>
      <c r="AV293" s="15" t="s">
        <v>83</v>
      </c>
      <c r="AW293" s="15" t="s">
        <v>37</v>
      </c>
      <c r="AX293" s="15" t="s">
        <v>76</v>
      </c>
      <c r="AY293" s="268" t="s">
        <v>139</v>
      </c>
    </row>
    <row r="294" s="13" customFormat="1">
      <c r="A294" s="13"/>
      <c r="B294" s="227"/>
      <c r="C294" s="228"/>
      <c r="D294" s="220" t="s">
        <v>158</v>
      </c>
      <c r="E294" s="229" t="s">
        <v>19</v>
      </c>
      <c r="F294" s="230" t="s">
        <v>381</v>
      </c>
      <c r="G294" s="228"/>
      <c r="H294" s="231">
        <v>175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158</v>
      </c>
      <c r="AU294" s="237" t="s">
        <v>85</v>
      </c>
      <c r="AV294" s="13" t="s">
        <v>85</v>
      </c>
      <c r="AW294" s="13" t="s">
        <v>37</v>
      </c>
      <c r="AX294" s="13" t="s">
        <v>76</v>
      </c>
      <c r="AY294" s="237" t="s">
        <v>139</v>
      </c>
    </row>
    <row r="295" s="15" customFormat="1">
      <c r="A295" s="15"/>
      <c r="B295" s="259"/>
      <c r="C295" s="260"/>
      <c r="D295" s="220" t="s">
        <v>158</v>
      </c>
      <c r="E295" s="261" t="s">
        <v>19</v>
      </c>
      <c r="F295" s="262" t="s">
        <v>283</v>
      </c>
      <c r="G295" s="260"/>
      <c r="H295" s="261" t="s">
        <v>19</v>
      </c>
      <c r="I295" s="263"/>
      <c r="J295" s="260"/>
      <c r="K295" s="260"/>
      <c r="L295" s="264"/>
      <c r="M295" s="265"/>
      <c r="N295" s="266"/>
      <c r="O295" s="266"/>
      <c r="P295" s="266"/>
      <c r="Q295" s="266"/>
      <c r="R295" s="266"/>
      <c r="S295" s="266"/>
      <c r="T295" s="26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8" t="s">
        <v>158</v>
      </c>
      <c r="AU295" s="268" t="s">
        <v>85</v>
      </c>
      <c r="AV295" s="15" t="s">
        <v>83</v>
      </c>
      <c r="AW295" s="15" t="s">
        <v>37</v>
      </c>
      <c r="AX295" s="15" t="s">
        <v>76</v>
      </c>
      <c r="AY295" s="268" t="s">
        <v>139</v>
      </c>
    </row>
    <row r="296" s="13" customFormat="1">
      <c r="A296" s="13"/>
      <c r="B296" s="227"/>
      <c r="C296" s="228"/>
      <c r="D296" s="220" t="s">
        <v>158</v>
      </c>
      <c r="E296" s="229" t="s">
        <v>19</v>
      </c>
      <c r="F296" s="230" t="s">
        <v>382</v>
      </c>
      <c r="G296" s="228"/>
      <c r="H296" s="231">
        <v>310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158</v>
      </c>
      <c r="AU296" s="237" t="s">
        <v>85</v>
      </c>
      <c r="AV296" s="13" t="s">
        <v>85</v>
      </c>
      <c r="AW296" s="13" t="s">
        <v>37</v>
      </c>
      <c r="AX296" s="13" t="s">
        <v>76</v>
      </c>
      <c r="AY296" s="237" t="s">
        <v>139</v>
      </c>
    </row>
    <row r="297" s="15" customFormat="1">
      <c r="A297" s="15"/>
      <c r="B297" s="259"/>
      <c r="C297" s="260"/>
      <c r="D297" s="220" t="s">
        <v>158</v>
      </c>
      <c r="E297" s="261" t="s">
        <v>19</v>
      </c>
      <c r="F297" s="262" t="s">
        <v>285</v>
      </c>
      <c r="G297" s="260"/>
      <c r="H297" s="261" t="s">
        <v>19</v>
      </c>
      <c r="I297" s="263"/>
      <c r="J297" s="260"/>
      <c r="K297" s="260"/>
      <c r="L297" s="264"/>
      <c r="M297" s="265"/>
      <c r="N297" s="266"/>
      <c r="O297" s="266"/>
      <c r="P297" s="266"/>
      <c r="Q297" s="266"/>
      <c r="R297" s="266"/>
      <c r="S297" s="266"/>
      <c r="T297" s="26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8" t="s">
        <v>158</v>
      </c>
      <c r="AU297" s="268" t="s">
        <v>85</v>
      </c>
      <c r="AV297" s="15" t="s">
        <v>83</v>
      </c>
      <c r="AW297" s="15" t="s">
        <v>37</v>
      </c>
      <c r="AX297" s="15" t="s">
        <v>76</v>
      </c>
      <c r="AY297" s="268" t="s">
        <v>139</v>
      </c>
    </row>
    <row r="298" s="13" customFormat="1">
      <c r="A298" s="13"/>
      <c r="B298" s="227"/>
      <c r="C298" s="228"/>
      <c r="D298" s="220" t="s">
        <v>158</v>
      </c>
      <c r="E298" s="229" t="s">
        <v>19</v>
      </c>
      <c r="F298" s="230" t="s">
        <v>383</v>
      </c>
      <c r="G298" s="228"/>
      <c r="H298" s="231">
        <v>177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158</v>
      </c>
      <c r="AU298" s="237" t="s">
        <v>85</v>
      </c>
      <c r="AV298" s="13" t="s">
        <v>85</v>
      </c>
      <c r="AW298" s="13" t="s">
        <v>37</v>
      </c>
      <c r="AX298" s="13" t="s">
        <v>76</v>
      </c>
      <c r="AY298" s="237" t="s">
        <v>139</v>
      </c>
    </row>
    <row r="299" s="14" customFormat="1">
      <c r="A299" s="14"/>
      <c r="B299" s="248"/>
      <c r="C299" s="249"/>
      <c r="D299" s="220" t="s">
        <v>158</v>
      </c>
      <c r="E299" s="250" t="s">
        <v>19</v>
      </c>
      <c r="F299" s="251" t="s">
        <v>266</v>
      </c>
      <c r="G299" s="249"/>
      <c r="H299" s="252">
        <v>976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8" t="s">
        <v>158</v>
      </c>
      <c r="AU299" s="258" t="s">
        <v>85</v>
      </c>
      <c r="AV299" s="14" t="s">
        <v>146</v>
      </c>
      <c r="AW299" s="14" t="s">
        <v>37</v>
      </c>
      <c r="AX299" s="14" t="s">
        <v>83</v>
      </c>
      <c r="AY299" s="258" t="s">
        <v>139</v>
      </c>
    </row>
    <row r="300" s="2" customFormat="1" ht="24.15" customHeight="1">
      <c r="A300" s="41"/>
      <c r="B300" s="42"/>
      <c r="C300" s="207" t="s">
        <v>384</v>
      </c>
      <c r="D300" s="207" t="s">
        <v>141</v>
      </c>
      <c r="E300" s="208" t="s">
        <v>385</v>
      </c>
      <c r="F300" s="209" t="s">
        <v>386</v>
      </c>
      <c r="G300" s="210" t="s">
        <v>144</v>
      </c>
      <c r="H300" s="211">
        <v>58560</v>
      </c>
      <c r="I300" s="212"/>
      <c r="J300" s="213">
        <f>ROUND(I300*H300,2)</f>
        <v>0</v>
      </c>
      <c r="K300" s="209" t="s">
        <v>145</v>
      </c>
      <c r="L300" s="47"/>
      <c r="M300" s="214" t="s">
        <v>19</v>
      </c>
      <c r="N300" s="215" t="s">
        <v>47</v>
      </c>
      <c r="O300" s="87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146</v>
      </c>
      <c r="AT300" s="218" t="s">
        <v>141</v>
      </c>
      <c r="AU300" s="218" t="s">
        <v>85</v>
      </c>
      <c r="AY300" s="20" t="s">
        <v>139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83</v>
      </c>
      <c r="BK300" s="219">
        <f>ROUND(I300*H300,2)</f>
        <v>0</v>
      </c>
      <c r="BL300" s="20" t="s">
        <v>146</v>
      </c>
      <c r="BM300" s="218" t="s">
        <v>387</v>
      </c>
    </row>
    <row r="301" s="2" customFormat="1">
      <c r="A301" s="41"/>
      <c r="B301" s="42"/>
      <c r="C301" s="43"/>
      <c r="D301" s="220" t="s">
        <v>148</v>
      </c>
      <c r="E301" s="43"/>
      <c r="F301" s="221" t="s">
        <v>388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148</v>
      </c>
      <c r="AU301" s="20" t="s">
        <v>85</v>
      </c>
    </row>
    <row r="302" s="2" customFormat="1">
      <c r="A302" s="41"/>
      <c r="B302" s="42"/>
      <c r="C302" s="43"/>
      <c r="D302" s="225" t="s">
        <v>150</v>
      </c>
      <c r="E302" s="43"/>
      <c r="F302" s="226" t="s">
        <v>389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150</v>
      </c>
      <c r="AU302" s="20" t="s">
        <v>85</v>
      </c>
    </row>
    <row r="303" s="13" customFormat="1">
      <c r="A303" s="13"/>
      <c r="B303" s="227"/>
      <c r="C303" s="228"/>
      <c r="D303" s="220" t="s">
        <v>158</v>
      </c>
      <c r="E303" s="229" t="s">
        <v>19</v>
      </c>
      <c r="F303" s="230" t="s">
        <v>390</v>
      </c>
      <c r="G303" s="228"/>
      <c r="H303" s="231">
        <v>58560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158</v>
      </c>
      <c r="AU303" s="237" t="s">
        <v>85</v>
      </c>
      <c r="AV303" s="13" t="s">
        <v>85</v>
      </c>
      <c r="AW303" s="13" t="s">
        <v>37</v>
      </c>
      <c r="AX303" s="13" t="s">
        <v>83</v>
      </c>
      <c r="AY303" s="237" t="s">
        <v>139</v>
      </c>
    </row>
    <row r="304" s="2" customFormat="1" ht="21.75" customHeight="1">
      <c r="A304" s="41"/>
      <c r="B304" s="42"/>
      <c r="C304" s="207" t="s">
        <v>391</v>
      </c>
      <c r="D304" s="207" t="s">
        <v>141</v>
      </c>
      <c r="E304" s="208" t="s">
        <v>392</v>
      </c>
      <c r="F304" s="209" t="s">
        <v>393</v>
      </c>
      <c r="G304" s="210" t="s">
        <v>144</v>
      </c>
      <c r="H304" s="211">
        <v>976</v>
      </c>
      <c r="I304" s="212"/>
      <c r="J304" s="213">
        <f>ROUND(I304*H304,2)</f>
        <v>0</v>
      </c>
      <c r="K304" s="209" t="s">
        <v>145</v>
      </c>
      <c r="L304" s="47"/>
      <c r="M304" s="214" t="s">
        <v>19</v>
      </c>
      <c r="N304" s="215" t="s">
        <v>47</v>
      </c>
      <c r="O304" s="87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146</v>
      </c>
      <c r="AT304" s="218" t="s">
        <v>141</v>
      </c>
      <c r="AU304" s="218" t="s">
        <v>85</v>
      </c>
      <c r="AY304" s="20" t="s">
        <v>139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83</v>
      </c>
      <c r="BK304" s="219">
        <f>ROUND(I304*H304,2)</f>
        <v>0</v>
      </c>
      <c r="BL304" s="20" t="s">
        <v>146</v>
      </c>
      <c r="BM304" s="218" t="s">
        <v>394</v>
      </c>
    </row>
    <row r="305" s="2" customFormat="1">
      <c r="A305" s="41"/>
      <c r="B305" s="42"/>
      <c r="C305" s="43"/>
      <c r="D305" s="220" t="s">
        <v>148</v>
      </c>
      <c r="E305" s="43"/>
      <c r="F305" s="221" t="s">
        <v>395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148</v>
      </c>
      <c r="AU305" s="20" t="s">
        <v>85</v>
      </c>
    </row>
    <row r="306" s="2" customFormat="1">
      <c r="A306" s="41"/>
      <c r="B306" s="42"/>
      <c r="C306" s="43"/>
      <c r="D306" s="225" t="s">
        <v>150</v>
      </c>
      <c r="E306" s="43"/>
      <c r="F306" s="226" t="s">
        <v>396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150</v>
      </c>
      <c r="AU306" s="20" t="s">
        <v>85</v>
      </c>
    </row>
    <row r="307" s="2" customFormat="1" ht="24.15" customHeight="1">
      <c r="A307" s="41"/>
      <c r="B307" s="42"/>
      <c r="C307" s="207" t="s">
        <v>397</v>
      </c>
      <c r="D307" s="207" t="s">
        <v>141</v>
      </c>
      <c r="E307" s="208" t="s">
        <v>398</v>
      </c>
      <c r="F307" s="209" t="s">
        <v>399</v>
      </c>
      <c r="G307" s="210" t="s">
        <v>144</v>
      </c>
      <c r="H307" s="211">
        <v>764.55999999999995</v>
      </c>
      <c r="I307" s="212"/>
      <c r="J307" s="213">
        <f>ROUND(I307*H307,2)</f>
        <v>0</v>
      </c>
      <c r="K307" s="209" t="s">
        <v>145</v>
      </c>
      <c r="L307" s="47"/>
      <c r="M307" s="214" t="s">
        <v>19</v>
      </c>
      <c r="N307" s="215" t="s">
        <v>47</v>
      </c>
      <c r="O307" s="87"/>
      <c r="P307" s="216">
        <f>O307*H307</f>
        <v>0</v>
      </c>
      <c r="Q307" s="216">
        <v>0</v>
      </c>
      <c r="R307" s="216">
        <f>Q307*H307</f>
        <v>0</v>
      </c>
      <c r="S307" s="216">
        <v>0.016</v>
      </c>
      <c r="T307" s="217">
        <f>S307*H307</f>
        <v>12.232959999999999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8" t="s">
        <v>146</v>
      </c>
      <c r="AT307" s="218" t="s">
        <v>141</v>
      </c>
      <c r="AU307" s="218" t="s">
        <v>85</v>
      </c>
      <c r="AY307" s="20" t="s">
        <v>139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20" t="s">
        <v>83</v>
      </c>
      <c r="BK307" s="219">
        <f>ROUND(I307*H307,2)</f>
        <v>0</v>
      </c>
      <c r="BL307" s="20" t="s">
        <v>146</v>
      </c>
      <c r="BM307" s="218" t="s">
        <v>400</v>
      </c>
    </row>
    <row r="308" s="2" customFormat="1">
      <c r="A308" s="41"/>
      <c r="B308" s="42"/>
      <c r="C308" s="43"/>
      <c r="D308" s="220" t="s">
        <v>148</v>
      </c>
      <c r="E308" s="43"/>
      <c r="F308" s="221" t="s">
        <v>401</v>
      </c>
      <c r="G308" s="43"/>
      <c r="H308" s="43"/>
      <c r="I308" s="222"/>
      <c r="J308" s="43"/>
      <c r="K308" s="43"/>
      <c r="L308" s="47"/>
      <c r="M308" s="223"/>
      <c r="N308" s="22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148</v>
      </c>
      <c r="AU308" s="20" t="s">
        <v>85</v>
      </c>
    </row>
    <row r="309" s="2" customFormat="1">
      <c r="A309" s="41"/>
      <c r="B309" s="42"/>
      <c r="C309" s="43"/>
      <c r="D309" s="225" t="s">
        <v>150</v>
      </c>
      <c r="E309" s="43"/>
      <c r="F309" s="226" t="s">
        <v>402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150</v>
      </c>
      <c r="AU309" s="20" t="s">
        <v>85</v>
      </c>
    </row>
    <row r="310" s="13" customFormat="1">
      <c r="A310" s="13"/>
      <c r="B310" s="227"/>
      <c r="C310" s="228"/>
      <c r="D310" s="220" t="s">
        <v>158</v>
      </c>
      <c r="E310" s="229" t="s">
        <v>19</v>
      </c>
      <c r="F310" s="230" t="s">
        <v>363</v>
      </c>
      <c r="G310" s="228"/>
      <c r="H310" s="231">
        <v>692.85000000000002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158</v>
      </c>
      <c r="AU310" s="237" t="s">
        <v>85</v>
      </c>
      <c r="AV310" s="13" t="s">
        <v>85</v>
      </c>
      <c r="AW310" s="13" t="s">
        <v>37</v>
      </c>
      <c r="AX310" s="13" t="s">
        <v>76</v>
      </c>
      <c r="AY310" s="237" t="s">
        <v>139</v>
      </c>
    </row>
    <row r="311" s="13" customFormat="1">
      <c r="A311" s="13"/>
      <c r="B311" s="227"/>
      <c r="C311" s="228"/>
      <c r="D311" s="220" t="s">
        <v>158</v>
      </c>
      <c r="E311" s="229" t="s">
        <v>19</v>
      </c>
      <c r="F311" s="230" t="s">
        <v>364</v>
      </c>
      <c r="G311" s="228"/>
      <c r="H311" s="231">
        <v>71.709999999999994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158</v>
      </c>
      <c r="AU311" s="237" t="s">
        <v>85</v>
      </c>
      <c r="AV311" s="13" t="s">
        <v>85</v>
      </c>
      <c r="AW311" s="13" t="s">
        <v>37</v>
      </c>
      <c r="AX311" s="13" t="s">
        <v>76</v>
      </c>
      <c r="AY311" s="237" t="s">
        <v>139</v>
      </c>
    </row>
    <row r="312" s="14" customFormat="1">
      <c r="A312" s="14"/>
      <c r="B312" s="248"/>
      <c r="C312" s="249"/>
      <c r="D312" s="220" t="s">
        <v>158</v>
      </c>
      <c r="E312" s="250" t="s">
        <v>19</v>
      </c>
      <c r="F312" s="251" t="s">
        <v>266</v>
      </c>
      <c r="G312" s="249"/>
      <c r="H312" s="252">
        <v>764.55999999999995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8" t="s">
        <v>158</v>
      </c>
      <c r="AU312" s="258" t="s">
        <v>85</v>
      </c>
      <c r="AV312" s="14" t="s">
        <v>146</v>
      </c>
      <c r="AW312" s="14" t="s">
        <v>37</v>
      </c>
      <c r="AX312" s="14" t="s">
        <v>83</v>
      </c>
      <c r="AY312" s="258" t="s">
        <v>139</v>
      </c>
    </row>
    <row r="313" s="12" customFormat="1" ht="22.8" customHeight="1">
      <c r="A313" s="12"/>
      <c r="B313" s="191"/>
      <c r="C313" s="192"/>
      <c r="D313" s="193" t="s">
        <v>75</v>
      </c>
      <c r="E313" s="205" t="s">
        <v>403</v>
      </c>
      <c r="F313" s="205" t="s">
        <v>404</v>
      </c>
      <c r="G313" s="192"/>
      <c r="H313" s="192"/>
      <c r="I313" s="195"/>
      <c r="J313" s="206">
        <f>BK313</f>
        <v>0</v>
      </c>
      <c r="K313" s="192"/>
      <c r="L313" s="197"/>
      <c r="M313" s="198"/>
      <c r="N313" s="199"/>
      <c r="O313" s="199"/>
      <c r="P313" s="200">
        <f>SUM(P314:P323)</f>
        <v>0</v>
      </c>
      <c r="Q313" s="199"/>
      <c r="R313" s="200">
        <f>SUM(R314:R323)</f>
        <v>0</v>
      </c>
      <c r="S313" s="199"/>
      <c r="T313" s="201">
        <f>SUM(T314:T323)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2" t="s">
        <v>83</v>
      </c>
      <c r="AT313" s="203" t="s">
        <v>75</v>
      </c>
      <c r="AU313" s="203" t="s">
        <v>83</v>
      </c>
      <c r="AY313" s="202" t="s">
        <v>139</v>
      </c>
      <c r="BK313" s="204">
        <f>SUM(BK314:BK323)</f>
        <v>0</v>
      </c>
    </row>
    <row r="314" s="2" customFormat="1" ht="16.5" customHeight="1">
      <c r="A314" s="41"/>
      <c r="B314" s="42"/>
      <c r="C314" s="207" t="s">
        <v>405</v>
      </c>
      <c r="D314" s="207" t="s">
        <v>141</v>
      </c>
      <c r="E314" s="208" t="s">
        <v>406</v>
      </c>
      <c r="F314" s="209" t="s">
        <v>407</v>
      </c>
      <c r="G314" s="210" t="s">
        <v>175</v>
      </c>
      <c r="H314" s="211">
        <v>20.584</v>
      </c>
      <c r="I314" s="212"/>
      <c r="J314" s="213">
        <f>ROUND(I314*H314,2)</f>
        <v>0</v>
      </c>
      <c r="K314" s="209" t="s">
        <v>145</v>
      </c>
      <c r="L314" s="47"/>
      <c r="M314" s="214" t="s">
        <v>19</v>
      </c>
      <c r="N314" s="215" t="s">
        <v>47</v>
      </c>
      <c r="O314" s="87"/>
      <c r="P314" s="216">
        <f>O314*H314</f>
        <v>0</v>
      </c>
      <c r="Q314" s="216">
        <v>0</v>
      </c>
      <c r="R314" s="216">
        <f>Q314*H314</f>
        <v>0</v>
      </c>
      <c r="S314" s="216">
        <v>0</v>
      </c>
      <c r="T314" s="217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8" t="s">
        <v>146</v>
      </c>
      <c r="AT314" s="218" t="s">
        <v>141</v>
      </c>
      <c r="AU314" s="218" t="s">
        <v>85</v>
      </c>
      <c r="AY314" s="20" t="s">
        <v>139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20" t="s">
        <v>83</v>
      </c>
      <c r="BK314" s="219">
        <f>ROUND(I314*H314,2)</f>
        <v>0</v>
      </c>
      <c r="BL314" s="20" t="s">
        <v>146</v>
      </c>
      <c r="BM314" s="218" t="s">
        <v>408</v>
      </c>
    </row>
    <row r="315" s="2" customFormat="1">
      <c r="A315" s="41"/>
      <c r="B315" s="42"/>
      <c r="C315" s="43"/>
      <c r="D315" s="220" t="s">
        <v>148</v>
      </c>
      <c r="E315" s="43"/>
      <c r="F315" s="221" t="s">
        <v>409</v>
      </c>
      <c r="G315" s="43"/>
      <c r="H315" s="43"/>
      <c r="I315" s="222"/>
      <c r="J315" s="43"/>
      <c r="K315" s="43"/>
      <c r="L315" s="47"/>
      <c r="M315" s="223"/>
      <c r="N315" s="224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148</v>
      </c>
      <c r="AU315" s="20" t="s">
        <v>85</v>
      </c>
    </row>
    <row r="316" s="2" customFormat="1">
      <c r="A316" s="41"/>
      <c r="B316" s="42"/>
      <c r="C316" s="43"/>
      <c r="D316" s="225" t="s">
        <v>150</v>
      </c>
      <c r="E316" s="43"/>
      <c r="F316" s="226" t="s">
        <v>410</v>
      </c>
      <c r="G316" s="43"/>
      <c r="H316" s="43"/>
      <c r="I316" s="222"/>
      <c r="J316" s="43"/>
      <c r="K316" s="43"/>
      <c r="L316" s="47"/>
      <c r="M316" s="223"/>
      <c r="N316" s="22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150</v>
      </c>
      <c r="AU316" s="20" t="s">
        <v>85</v>
      </c>
    </row>
    <row r="317" s="2" customFormat="1" ht="16.5" customHeight="1">
      <c r="A317" s="41"/>
      <c r="B317" s="42"/>
      <c r="C317" s="207" t="s">
        <v>411</v>
      </c>
      <c r="D317" s="207" t="s">
        <v>141</v>
      </c>
      <c r="E317" s="208" t="s">
        <v>412</v>
      </c>
      <c r="F317" s="209" t="s">
        <v>413</v>
      </c>
      <c r="G317" s="210" t="s">
        <v>175</v>
      </c>
      <c r="H317" s="211">
        <v>391.096</v>
      </c>
      <c r="I317" s="212"/>
      <c r="J317" s="213">
        <f>ROUND(I317*H317,2)</f>
        <v>0</v>
      </c>
      <c r="K317" s="209" t="s">
        <v>145</v>
      </c>
      <c r="L317" s="47"/>
      <c r="M317" s="214" t="s">
        <v>19</v>
      </c>
      <c r="N317" s="215" t="s">
        <v>47</v>
      </c>
      <c r="O317" s="87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146</v>
      </c>
      <c r="AT317" s="218" t="s">
        <v>141</v>
      </c>
      <c r="AU317" s="218" t="s">
        <v>85</v>
      </c>
      <c r="AY317" s="20" t="s">
        <v>139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83</v>
      </c>
      <c r="BK317" s="219">
        <f>ROUND(I317*H317,2)</f>
        <v>0</v>
      </c>
      <c r="BL317" s="20" t="s">
        <v>146</v>
      </c>
      <c r="BM317" s="218" t="s">
        <v>414</v>
      </c>
    </row>
    <row r="318" s="2" customFormat="1">
      <c r="A318" s="41"/>
      <c r="B318" s="42"/>
      <c r="C318" s="43"/>
      <c r="D318" s="220" t="s">
        <v>148</v>
      </c>
      <c r="E318" s="43"/>
      <c r="F318" s="221" t="s">
        <v>415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148</v>
      </c>
      <c r="AU318" s="20" t="s">
        <v>85</v>
      </c>
    </row>
    <row r="319" s="2" customFormat="1">
      <c r="A319" s="41"/>
      <c r="B319" s="42"/>
      <c r="C319" s="43"/>
      <c r="D319" s="225" t="s">
        <v>150</v>
      </c>
      <c r="E319" s="43"/>
      <c r="F319" s="226" t="s">
        <v>416</v>
      </c>
      <c r="G319" s="43"/>
      <c r="H319" s="43"/>
      <c r="I319" s="222"/>
      <c r="J319" s="43"/>
      <c r="K319" s="43"/>
      <c r="L319" s="47"/>
      <c r="M319" s="223"/>
      <c r="N319" s="22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150</v>
      </c>
      <c r="AU319" s="20" t="s">
        <v>85</v>
      </c>
    </row>
    <row r="320" s="13" customFormat="1">
      <c r="A320" s="13"/>
      <c r="B320" s="227"/>
      <c r="C320" s="228"/>
      <c r="D320" s="220" t="s">
        <v>158</v>
      </c>
      <c r="E320" s="229" t="s">
        <v>19</v>
      </c>
      <c r="F320" s="230" t="s">
        <v>417</v>
      </c>
      <c r="G320" s="228"/>
      <c r="H320" s="231">
        <v>391.096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158</v>
      </c>
      <c r="AU320" s="237" t="s">
        <v>85</v>
      </c>
      <c r="AV320" s="13" t="s">
        <v>85</v>
      </c>
      <c r="AW320" s="13" t="s">
        <v>37</v>
      </c>
      <c r="AX320" s="13" t="s">
        <v>83</v>
      </c>
      <c r="AY320" s="237" t="s">
        <v>139</v>
      </c>
    </row>
    <row r="321" s="2" customFormat="1" ht="24.15" customHeight="1">
      <c r="A321" s="41"/>
      <c r="B321" s="42"/>
      <c r="C321" s="207" t="s">
        <v>418</v>
      </c>
      <c r="D321" s="207" t="s">
        <v>141</v>
      </c>
      <c r="E321" s="208" t="s">
        <v>419</v>
      </c>
      <c r="F321" s="209" t="s">
        <v>420</v>
      </c>
      <c r="G321" s="210" t="s">
        <v>175</v>
      </c>
      <c r="H321" s="211">
        <v>20.289000000000001</v>
      </c>
      <c r="I321" s="212"/>
      <c r="J321" s="213">
        <f>ROUND(I321*H321,2)</f>
        <v>0</v>
      </c>
      <c r="K321" s="209" t="s">
        <v>145</v>
      </c>
      <c r="L321" s="47"/>
      <c r="M321" s="214" t="s">
        <v>19</v>
      </c>
      <c r="N321" s="215" t="s">
        <v>47</v>
      </c>
      <c r="O321" s="87"/>
      <c r="P321" s="216">
        <f>O321*H321</f>
        <v>0</v>
      </c>
      <c r="Q321" s="216">
        <v>0</v>
      </c>
      <c r="R321" s="216">
        <f>Q321*H321</f>
        <v>0</v>
      </c>
      <c r="S321" s="216">
        <v>0</v>
      </c>
      <c r="T321" s="21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8" t="s">
        <v>146</v>
      </c>
      <c r="AT321" s="218" t="s">
        <v>141</v>
      </c>
      <c r="AU321" s="218" t="s">
        <v>85</v>
      </c>
      <c r="AY321" s="20" t="s">
        <v>139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20" t="s">
        <v>83</v>
      </c>
      <c r="BK321" s="219">
        <f>ROUND(I321*H321,2)</f>
        <v>0</v>
      </c>
      <c r="BL321" s="20" t="s">
        <v>146</v>
      </c>
      <c r="BM321" s="218" t="s">
        <v>421</v>
      </c>
    </row>
    <row r="322" s="2" customFormat="1">
      <c r="A322" s="41"/>
      <c r="B322" s="42"/>
      <c r="C322" s="43"/>
      <c r="D322" s="220" t="s">
        <v>148</v>
      </c>
      <c r="E322" s="43"/>
      <c r="F322" s="221" t="s">
        <v>422</v>
      </c>
      <c r="G322" s="43"/>
      <c r="H322" s="43"/>
      <c r="I322" s="222"/>
      <c r="J322" s="43"/>
      <c r="K322" s="43"/>
      <c r="L322" s="47"/>
      <c r="M322" s="223"/>
      <c r="N322" s="22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148</v>
      </c>
      <c r="AU322" s="20" t="s">
        <v>85</v>
      </c>
    </row>
    <row r="323" s="2" customFormat="1">
      <c r="A323" s="41"/>
      <c r="B323" s="42"/>
      <c r="C323" s="43"/>
      <c r="D323" s="225" t="s">
        <v>150</v>
      </c>
      <c r="E323" s="43"/>
      <c r="F323" s="226" t="s">
        <v>423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150</v>
      </c>
      <c r="AU323" s="20" t="s">
        <v>85</v>
      </c>
    </row>
    <row r="324" s="12" customFormat="1" ht="22.8" customHeight="1">
      <c r="A324" s="12"/>
      <c r="B324" s="191"/>
      <c r="C324" s="192"/>
      <c r="D324" s="193" t="s">
        <v>75</v>
      </c>
      <c r="E324" s="205" t="s">
        <v>424</v>
      </c>
      <c r="F324" s="205" t="s">
        <v>425</v>
      </c>
      <c r="G324" s="192"/>
      <c r="H324" s="192"/>
      <c r="I324" s="195"/>
      <c r="J324" s="206">
        <f>BK324</f>
        <v>0</v>
      </c>
      <c r="K324" s="192"/>
      <c r="L324" s="197"/>
      <c r="M324" s="198"/>
      <c r="N324" s="199"/>
      <c r="O324" s="199"/>
      <c r="P324" s="200">
        <f>SUM(P325:P327)</f>
        <v>0</v>
      </c>
      <c r="Q324" s="199"/>
      <c r="R324" s="200">
        <f>SUM(R325:R327)</f>
        <v>0</v>
      </c>
      <c r="S324" s="199"/>
      <c r="T324" s="201">
        <f>SUM(T325:T327)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2" t="s">
        <v>83</v>
      </c>
      <c r="AT324" s="203" t="s">
        <v>75</v>
      </c>
      <c r="AU324" s="203" t="s">
        <v>83</v>
      </c>
      <c r="AY324" s="202" t="s">
        <v>139</v>
      </c>
      <c r="BK324" s="204">
        <f>SUM(BK325:BK327)</f>
        <v>0</v>
      </c>
    </row>
    <row r="325" s="2" customFormat="1" ht="16.5" customHeight="1">
      <c r="A325" s="41"/>
      <c r="B325" s="42"/>
      <c r="C325" s="207" t="s">
        <v>426</v>
      </c>
      <c r="D325" s="207" t="s">
        <v>141</v>
      </c>
      <c r="E325" s="208" t="s">
        <v>427</v>
      </c>
      <c r="F325" s="209" t="s">
        <v>428</v>
      </c>
      <c r="G325" s="210" t="s">
        <v>175</v>
      </c>
      <c r="H325" s="211">
        <v>80.560000000000002</v>
      </c>
      <c r="I325" s="212"/>
      <c r="J325" s="213">
        <f>ROUND(I325*H325,2)</f>
        <v>0</v>
      </c>
      <c r="K325" s="209" t="s">
        <v>145</v>
      </c>
      <c r="L325" s="47"/>
      <c r="M325" s="214" t="s">
        <v>19</v>
      </c>
      <c r="N325" s="215" t="s">
        <v>47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146</v>
      </c>
      <c r="AT325" s="218" t="s">
        <v>141</v>
      </c>
      <c r="AU325" s="218" t="s">
        <v>85</v>
      </c>
      <c r="AY325" s="20" t="s">
        <v>139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83</v>
      </c>
      <c r="BK325" s="219">
        <f>ROUND(I325*H325,2)</f>
        <v>0</v>
      </c>
      <c r="BL325" s="20" t="s">
        <v>146</v>
      </c>
      <c r="BM325" s="218" t="s">
        <v>429</v>
      </c>
    </row>
    <row r="326" s="2" customFormat="1">
      <c r="A326" s="41"/>
      <c r="B326" s="42"/>
      <c r="C326" s="43"/>
      <c r="D326" s="220" t="s">
        <v>148</v>
      </c>
      <c r="E326" s="43"/>
      <c r="F326" s="221" t="s">
        <v>430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148</v>
      </c>
      <c r="AU326" s="20" t="s">
        <v>85</v>
      </c>
    </row>
    <row r="327" s="2" customFormat="1">
      <c r="A327" s="41"/>
      <c r="B327" s="42"/>
      <c r="C327" s="43"/>
      <c r="D327" s="225" t="s">
        <v>150</v>
      </c>
      <c r="E327" s="43"/>
      <c r="F327" s="226" t="s">
        <v>431</v>
      </c>
      <c r="G327" s="43"/>
      <c r="H327" s="43"/>
      <c r="I327" s="222"/>
      <c r="J327" s="43"/>
      <c r="K327" s="43"/>
      <c r="L327" s="47"/>
      <c r="M327" s="223"/>
      <c r="N327" s="22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150</v>
      </c>
      <c r="AU327" s="20" t="s">
        <v>85</v>
      </c>
    </row>
    <row r="328" s="12" customFormat="1" ht="25.92" customHeight="1">
      <c r="A328" s="12"/>
      <c r="B328" s="191"/>
      <c r="C328" s="192"/>
      <c r="D328" s="193" t="s">
        <v>75</v>
      </c>
      <c r="E328" s="194" t="s">
        <v>432</v>
      </c>
      <c r="F328" s="194" t="s">
        <v>433</v>
      </c>
      <c r="G328" s="192"/>
      <c r="H328" s="192"/>
      <c r="I328" s="195"/>
      <c r="J328" s="196">
        <f>BK328</f>
        <v>0</v>
      </c>
      <c r="K328" s="192"/>
      <c r="L328" s="197"/>
      <c r="M328" s="198"/>
      <c r="N328" s="199"/>
      <c r="O328" s="199"/>
      <c r="P328" s="200">
        <f>P329+P341+P354+P359+P393</f>
        <v>0</v>
      </c>
      <c r="Q328" s="199"/>
      <c r="R328" s="200">
        <f>R329+R341+R354+R359+R393</f>
        <v>6.2185659700000002</v>
      </c>
      <c r="S328" s="199"/>
      <c r="T328" s="201">
        <f>T329+T341+T354+T359+T393</f>
        <v>0.5511299999999999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2" t="s">
        <v>85</v>
      </c>
      <c r="AT328" s="203" t="s">
        <v>75</v>
      </c>
      <c r="AU328" s="203" t="s">
        <v>76</v>
      </c>
      <c r="AY328" s="202" t="s">
        <v>139</v>
      </c>
      <c r="BK328" s="204">
        <f>BK329+BK341+BK354+BK359+BK393</f>
        <v>0</v>
      </c>
    </row>
    <row r="329" s="12" customFormat="1" ht="22.8" customHeight="1">
      <c r="A329" s="12"/>
      <c r="B329" s="191"/>
      <c r="C329" s="192"/>
      <c r="D329" s="193" t="s">
        <v>75</v>
      </c>
      <c r="E329" s="205" t="s">
        <v>434</v>
      </c>
      <c r="F329" s="205" t="s">
        <v>435</v>
      </c>
      <c r="G329" s="192"/>
      <c r="H329" s="192"/>
      <c r="I329" s="195"/>
      <c r="J329" s="206">
        <f>BK329</f>
        <v>0</v>
      </c>
      <c r="K329" s="192"/>
      <c r="L329" s="197"/>
      <c r="M329" s="198"/>
      <c r="N329" s="199"/>
      <c r="O329" s="199"/>
      <c r="P329" s="200">
        <f>SUM(P330:P340)</f>
        <v>0</v>
      </c>
      <c r="Q329" s="199"/>
      <c r="R329" s="200">
        <f>SUM(R330:R340)</f>
        <v>0.056208000000000001</v>
      </c>
      <c r="S329" s="199"/>
      <c r="T329" s="201">
        <f>SUM(T330:T340)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2" t="s">
        <v>85</v>
      </c>
      <c r="AT329" s="203" t="s">
        <v>75</v>
      </c>
      <c r="AU329" s="203" t="s">
        <v>83</v>
      </c>
      <c r="AY329" s="202" t="s">
        <v>139</v>
      </c>
      <c r="BK329" s="204">
        <f>SUM(BK330:BK340)</f>
        <v>0</v>
      </c>
    </row>
    <row r="330" s="2" customFormat="1" ht="16.5" customHeight="1">
      <c r="A330" s="41"/>
      <c r="B330" s="42"/>
      <c r="C330" s="207" t="s">
        <v>436</v>
      </c>
      <c r="D330" s="207" t="s">
        <v>141</v>
      </c>
      <c r="E330" s="208" t="s">
        <v>437</v>
      </c>
      <c r="F330" s="209" t="s">
        <v>438</v>
      </c>
      <c r="G330" s="210" t="s">
        <v>144</v>
      </c>
      <c r="H330" s="211">
        <v>52.799999999999997</v>
      </c>
      <c r="I330" s="212"/>
      <c r="J330" s="213">
        <f>ROUND(I330*H330,2)</f>
        <v>0</v>
      </c>
      <c r="K330" s="209" t="s">
        <v>145</v>
      </c>
      <c r="L330" s="47"/>
      <c r="M330" s="214" t="s">
        <v>19</v>
      </c>
      <c r="N330" s="215" t="s">
        <v>47</v>
      </c>
      <c r="O330" s="87"/>
      <c r="P330" s="216">
        <f>O330*H330</f>
        <v>0</v>
      </c>
      <c r="Q330" s="216">
        <v>0.00080000000000000004</v>
      </c>
      <c r="R330" s="216">
        <f>Q330*H330</f>
        <v>0.04224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240</v>
      </c>
      <c r="AT330" s="218" t="s">
        <v>141</v>
      </c>
      <c r="AU330" s="218" t="s">
        <v>85</v>
      </c>
      <c r="AY330" s="20" t="s">
        <v>139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20" t="s">
        <v>83</v>
      </c>
      <c r="BK330" s="219">
        <f>ROUND(I330*H330,2)</f>
        <v>0</v>
      </c>
      <c r="BL330" s="20" t="s">
        <v>240</v>
      </c>
      <c r="BM330" s="218" t="s">
        <v>439</v>
      </c>
    </row>
    <row r="331" s="2" customFormat="1">
      <c r="A331" s="41"/>
      <c r="B331" s="42"/>
      <c r="C331" s="43"/>
      <c r="D331" s="220" t="s">
        <v>148</v>
      </c>
      <c r="E331" s="43"/>
      <c r="F331" s="221" t="s">
        <v>440</v>
      </c>
      <c r="G331" s="43"/>
      <c r="H331" s="43"/>
      <c r="I331" s="222"/>
      <c r="J331" s="43"/>
      <c r="K331" s="43"/>
      <c r="L331" s="47"/>
      <c r="M331" s="223"/>
      <c r="N331" s="224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148</v>
      </c>
      <c r="AU331" s="20" t="s">
        <v>85</v>
      </c>
    </row>
    <row r="332" s="2" customFormat="1">
      <c r="A332" s="41"/>
      <c r="B332" s="42"/>
      <c r="C332" s="43"/>
      <c r="D332" s="225" t="s">
        <v>150</v>
      </c>
      <c r="E332" s="43"/>
      <c r="F332" s="226" t="s">
        <v>441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150</v>
      </c>
      <c r="AU332" s="20" t="s">
        <v>85</v>
      </c>
    </row>
    <row r="333" s="13" customFormat="1">
      <c r="A333" s="13"/>
      <c r="B333" s="227"/>
      <c r="C333" s="228"/>
      <c r="D333" s="220" t="s">
        <v>158</v>
      </c>
      <c r="E333" s="229" t="s">
        <v>19</v>
      </c>
      <c r="F333" s="230" t="s">
        <v>442</v>
      </c>
      <c r="G333" s="228"/>
      <c r="H333" s="231">
        <v>44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158</v>
      </c>
      <c r="AU333" s="237" t="s">
        <v>85</v>
      </c>
      <c r="AV333" s="13" t="s">
        <v>85</v>
      </c>
      <c r="AW333" s="13" t="s">
        <v>37</v>
      </c>
      <c r="AX333" s="13" t="s">
        <v>76</v>
      </c>
      <c r="AY333" s="237" t="s">
        <v>139</v>
      </c>
    </row>
    <row r="334" s="13" customFormat="1">
      <c r="A334" s="13"/>
      <c r="B334" s="227"/>
      <c r="C334" s="228"/>
      <c r="D334" s="220" t="s">
        <v>158</v>
      </c>
      <c r="E334" s="229" t="s">
        <v>19</v>
      </c>
      <c r="F334" s="230" t="s">
        <v>443</v>
      </c>
      <c r="G334" s="228"/>
      <c r="H334" s="231">
        <v>52.799999999999997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158</v>
      </c>
      <c r="AU334" s="237" t="s">
        <v>85</v>
      </c>
      <c r="AV334" s="13" t="s">
        <v>85</v>
      </c>
      <c r="AW334" s="13" t="s">
        <v>37</v>
      </c>
      <c r="AX334" s="13" t="s">
        <v>83</v>
      </c>
      <c r="AY334" s="237" t="s">
        <v>139</v>
      </c>
    </row>
    <row r="335" s="2" customFormat="1" ht="16.5" customHeight="1">
      <c r="A335" s="41"/>
      <c r="B335" s="42"/>
      <c r="C335" s="207" t="s">
        <v>444</v>
      </c>
      <c r="D335" s="207" t="s">
        <v>141</v>
      </c>
      <c r="E335" s="208" t="s">
        <v>445</v>
      </c>
      <c r="F335" s="209" t="s">
        <v>446</v>
      </c>
      <c r="G335" s="210" t="s">
        <v>208</v>
      </c>
      <c r="H335" s="211">
        <v>87.299999999999997</v>
      </c>
      <c r="I335" s="212"/>
      <c r="J335" s="213">
        <f>ROUND(I335*H335,2)</f>
        <v>0</v>
      </c>
      <c r="K335" s="209" t="s">
        <v>145</v>
      </c>
      <c r="L335" s="47"/>
      <c r="M335" s="214" t="s">
        <v>19</v>
      </c>
      <c r="N335" s="215" t="s">
        <v>47</v>
      </c>
      <c r="O335" s="87"/>
      <c r="P335" s="216">
        <f>O335*H335</f>
        <v>0</v>
      </c>
      <c r="Q335" s="216">
        <v>0.00016000000000000001</v>
      </c>
      <c r="R335" s="216">
        <f>Q335*H335</f>
        <v>0.013968000000000001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240</v>
      </c>
      <c r="AT335" s="218" t="s">
        <v>141</v>
      </c>
      <c r="AU335" s="218" t="s">
        <v>85</v>
      </c>
      <c r="AY335" s="20" t="s">
        <v>139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83</v>
      </c>
      <c r="BK335" s="219">
        <f>ROUND(I335*H335,2)</f>
        <v>0</v>
      </c>
      <c r="BL335" s="20" t="s">
        <v>240</v>
      </c>
      <c r="BM335" s="218" t="s">
        <v>447</v>
      </c>
    </row>
    <row r="336" s="2" customFormat="1">
      <c r="A336" s="41"/>
      <c r="B336" s="42"/>
      <c r="C336" s="43"/>
      <c r="D336" s="220" t="s">
        <v>148</v>
      </c>
      <c r="E336" s="43"/>
      <c r="F336" s="221" t="s">
        <v>448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148</v>
      </c>
      <c r="AU336" s="20" t="s">
        <v>85</v>
      </c>
    </row>
    <row r="337" s="2" customFormat="1">
      <c r="A337" s="41"/>
      <c r="B337" s="42"/>
      <c r="C337" s="43"/>
      <c r="D337" s="225" t="s">
        <v>150</v>
      </c>
      <c r="E337" s="43"/>
      <c r="F337" s="226" t="s">
        <v>449</v>
      </c>
      <c r="G337" s="43"/>
      <c r="H337" s="43"/>
      <c r="I337" s="222"/>
      <c r="J337" s="43"/>
      <c r="K337" s="43"/>
      <c r="L337" s="47"/>
      <c r="M337" s="223"/>
      <c r="N337" s="224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150</v>
      </c>
      <c r="AU337" s="20" t="s">
        <v>85</v>
      </c>
    </row>
    <row r="338" s="2" customFormat="1" ht="24.15" customHeight="1">
      <c r="A338" s="41"/>
      <c r="B338" s="42"/>
      <c r="C338" s="207" t="s">
        <v>450</v>
      </c>
      <c r="D338" s="207" t="s">
        <v>141</v>
      </c>
      <c r="E338" s="208" t="s">
        <v>451</v>
      </c>
      <c r="F338" s="209" t="s">
        <v>452</v>
      </c>
      <c r="G338" s="210" t="s">
        <v>175</v>
      </c>
      <c r="H338" s="211">
        <v>0.056000000000000001</v>
      </c>
      <c r="I338" s="212"/>
      <c r="J338" s="213">
        <f>ROUND(I338*H338,2)</f>
        <v>0</v>
      </c>
      <c r="K338" s="209" t="s">
        <v>145</v>
      </c>
      <c r="L338" s="47"/>
      <c r="M338" s="214" t="s">
        <v>19</v>
      </c>
      <c r="N338" s="215" t="s">
        <v>47</v>
      </c>
      <c r="O338" s="87"/>
      <c r="P338" s="216">
        <f>O338*H338</f>
        <v>0</v>
      </c>
      <c r="Q338" s="216">
        <v>0</v>
      </c>
      <c r="R338" s="216">
        <f>Q338*H338</f>
        <v>0</v>
      </c>
      <c r="S338" s="216">
        <v>0</v>
      </c>
      <c r="T338" s="217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8" t="s">
        <v>240</v>
      </c>
      <c r="AT338" s="218" t="s">
        <v>141</v>
      </c>
      <c r="AU338" s="218" t="s">
        <v>85</v>
      </c>
      <c r="AY338" s="20" t="s">
        <v>139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20" t="s">
        <v>83</v>
      </c>
      <c r="BK338" s="219">
        <f>ROUND(I338*H338,2)</f>
        <v>0</v>
      </c>
      <c r="BL338" s="20" t="s">
        <v>240</v>
      </c>
      <c r="BM338" s="218" t="s">
        <v>453</v>
      </c>
    </row>
    <row r="339" s="2" customFormat="1">
      <c r="A339" s="41"/>
      <c r="B339" s="42"/>
      <c r="C339" s="43"/>
      <c r="D339" s="220" t="s">
        <v>148</v>
      </c>
      <c r="E339" s="43"/>
      <c r="F339" s="221" t="s">
        <v>454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148</v>
      </c>
      <c r="AU339" s="20" t="s">
        <v>85</v>
      </c>
    </row>
    <row r="340" s="2" customFormat="1">
      <c r="A340" s="41"/>
      <c r="B340" s="42"/>
      <c r="C340" s="43"/>
      <c r="D340" s="225" t="s">
        <v>150</v>
      </c>
      <c r="E340" s="43"/>
      <c r="F340" s="226" t="s">
        <v>455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150</v>
      </c>
      <c r="AU340" s="20" t="s">
        <v>85</v>
      </c>
    </row>
    <row r="341" s="12" customFormat="1" ht="22.8" customHeight="1">
      <c r="A341" s="12"/>
      <c r="B341" s="191"/>
      <c r="C341" s="192"/>
      <c r="D341" s="193" t="s">
        <v>75</v>
      </c>
      <c r="E341" s="205" t="s">
        <v>456</v>
      </c>
      <c r="F341" s="205" t="s">
        <v>457</v>
      </c>
      <c r="G341" s="192"/>
      <c r="H341" s="192"/>
      <c r="I341" s="195"/>
      <c r="J341" s="206">
        <f>BK341</f>
        <v>0</v>
      </c>
      <c r="K341" s="192"/>
      <c r="L341" s="197"/>
      <c r="M341" s="198"/>
      <c r="N341" s="199"/>
      <c r="O341" s="199"/>
      <c r="P341" s="200">
        <f>SUM(P342:P353)</f>
        <v>0</v>
      </c>
      <c r="Q341" s="199"/>
      <c r="R341" s="200">
        <f>SUM(R342:R353)</f>
        <v>1.9347055000000002</v>
      </c>
      <c r="S341" s="199"/>
      <c r="T341" s="201">
        <f>SUM(T342:T353)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2" t="s">
        <v>85</v>
      </c>
      <c r="AT341" s="203" t="s">
        <v>75</v>
      </c>
      <c r="AU341" s="203" t="s">
        <v>83</v>
      </c>
      <c r="AY341" s="202" t="s">
        <v>139</v>
      </c>
      <c r="BK341" s="204">
        <f>SUM(BK342:BK353)</f>
        <v>0</v>
      </c>
    </row>
    <row r="342" s="2" customFormat="1" ht="16.5" customHeight="1">
      <c r="A342" s="41"/>
      <c r="B342" s="42"/>
      <c r="C342" s="207" t="s">
        <v>458</v>
      </c>
      <c r="D342" s="207" t="s">
        <v>141</v>
      </c>
      <c r="E342" s="208" t="s">
        <v>459</v>
      </c>
      <c r="F342" s="209" t="s">
        <v>460</v>
      </c>
      <c r="G342" s="210" t="s">
        <v>144</v>
      </c>
      <c r="H342" s="211">
        <v>263.22500000000002</v>
      </c>
      <c r="I342" s="212"/>
      <c r="J342" s="213">
        <f>ROUND(I342*H342,2)</f>
        <v>0</v>
      </c>
      <c r="K342" s="209" t="s">
        <v>145</v>
      </c>
      <c r="L342" s="47"/>
      <c r="M342" s="214" t="s">
        <v>19</v>
      </c>
      <c r="N342" s="215" t="s">
        <v>47</v>
      </c>
      <c r="O342" s="87"/>
      <c r="P342" s="216">
        <f>O342*H342</f>
        <v>0</v>
      </c>
      <c r="Q342" s="216">
        <v>0</v>
      </c>
      <c r="R342" s="216">
        <f>Q342*H342</f>
        <v>0</v>
      </c>
      <c r="S342" s="216">
        <v>0</v>
      </c>
      <c r="T342" s="21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8" t="s">
        <v>240</v>
      </c>
      <c r="AT342" s="218" t="s">
        <v>141</v>
      </c>
      <c r="AU342" s="218" t="s">
        <v>85</v>
      </c>
      <c r="AY342" s="20" t="s">
        <v>139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20" t="s">
        <v>83</v>
      </c>
      <c r="BK342" s="219">
        <f>ROUND(I342*H342,2)</f>
        <v>0</v>
      </c>
      <c r="BL342" s="20" t="s">
        <v>240</v>
      </c>
      <c r="BM342" s="218" t="s">
        <v>461</v>
      </c>
    </row>
    <row r="343" s="2" customFormat="1">
      <c r="A343" s="41"/>
      <c r="B343" s="42"/>
      <c r="C343" s="43"/>
      <c r="D343" s="220" t="s">
        <v>148</v>
      </c>
      <c r="E343" s="43"/>
      <c r="F343" s="221" t="s">
        <v>462</v>
      </c>
      <c r="G343" s="43"/>
      <c r="H343" s="43"/>
      <c r="I343" s="222"/>
      <c r="J343" s="43"/>
      <c r="K343" s="43"/>
      <c r="L343" s="47"/>
      <c r="M343" s="223"/>
      <c r="N343" s="22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148</v>
      </c>
      <c r="AU343" s="20" t="s">
        <v>85</v>
      </c>
    </row>
    <row r="344" s="2" customFormat="1">
      <c r="A344" s="41"/>
      <c r="B344" s="42"/>
      <c r="C344" s="43"/>
      <c r="D344" s="225" t="s">
        <v>150</v>
      </c>
      <c r="E344" s="43"/>
      <c r="F344" s="226" t="s">
        <v>463</v>
      </c>
      <c r="G344" s="43"/>
      <c r="H344" s="43"/>
      <c r="I344" s="222"/>
      <c r="J344" s="43"/>
      <c r="K344" s="43"/>
      <c r="L344" s="47"/>
      <c r="M344" s="223"/>
      <c r="N344" s="22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150</v>
      </c>
      <c r="AU344" s="20" t="s">
        <v>85</v>
      </c>
    </row>
    <row r="345" s="13" customFormat="1">
      <c r="A345" s="13"/>
      <c r="B345" s="227"/>
      <c r="C345" s="228"/>
      <c r="D345" s="220" t="s">
        <v>158</v>
      </c>
      <c r="E345" s="229" t="s">
        <v>19</v>
      </c>
      <c r="F345" s="230" t="s">
        <v>464</v>
      </c>
      <c r="G345" s="228"/>
      <c r="H345" s="231">
        <v>108.985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158</v>
      </c>
      <c r="AU345" s="237" t="s">
        <v>85</v>
      </c>
      <c r="AV345" s="13" t="s">
        <v>85</v>
      </c>
      <c r="AW345" s="13" t="s">
        <v>37</v>
      </c>
      <c r="AX345" s="13" t="s">
        <v>76</v>
      </c>
      <c r="AY345" s="237" t="s">
        <v>139</v>
      </c>
    </row>
    <row r="346" s="13" customFormat="1">
      <c r="A346" s="13"/>
      <c r="B346" s="227"/>
      <c r="C346" s="228"/>
      <c r="D346" s="220" t="s">
        <v>158</v>
      </c>
      <c r="E346" s="229" t="s">
        <v>19</v>
      </c>
      <c r="F346" s="230" t="s">
        <v>465</v>
      </c>
      <c r="G346" s="228"/>
      <c r="H346" s="231">
        <v>154.24000000000001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158</v>
      </c>
      <c r="AU346" s="237" t="s">
        <v>85</v>
      </c>
      <c r="AV346" s="13" t="s">
        <v>85</v>
      </c>
      <c r="AW346" s="13" t="s">
        <v>37</v>
      </c>
      <c r="AX346" s="13" t="s">
        <v>76</v>
      </c>
      <c r="AY346" s="237" t="s">
        <v>139</v>
      </c>
    </row>
    <row r="347" s="14" customFormat="1">
      <c r="A347" s="14"/>
      <c r="B347" s="248"/>
      <c r="C347" s="249"/>
      <c r="D347" s="220" t="s">
        <v>158</v>
      </c>
      <c r="E347" s="250" t="s">
        <v>19</v>
      </c>
      <c r="F347" s="251" t="s">
        <v>266</v>
      </c>
      <c r="G347" s="249"/>
      <c r="H347" s="252">
        <v>263.22500000000002</v>
      </c>
      <c r="I347" s="253"/>
      <c r="J347" s="249"/>
      <c r="K347" s="249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158</v>
      </c>
      <c r="AU347" s="258" t="s">
        <v>85</v>
      </c>
      <c r="AV347" s="14" t="s">
        <v>146</v>
      </c>
      <c r="AW347" s="14" t="s">
        <v>37</v>
      </c>
      <c r="AX347" s="14" t="s">
        <v>83</v>
      </c>
      <c r="AY347" s="258" t="s">
        <v>139</v>
      </c>
    </row>
    <row r="348" s="2" customFormat="1" ht="16.5" customHeight="1">
      <c r="A348" s="41"/>
      <c r="B348" s="42"/>
      <c r="C348" s="238" t="s">
        <v>466</v>
      </c>
      <c r="D348" s="238" t="s">
        <v>188</v>
      </c>
      <c r="E348" s="239" t="s">
        <v>467</v>
      </c>
      <c r="F348" s="240" t="s">
        <v>468</v>
      </c>
      <c r="G348" s="241" t="s">
        <v>144</v>
      </c>
      <c r="H348" s="242">
        <v>552.77300000000002</v>
      </c>
      <c r="I348" s="243"/>
      <c r="J348" s="244">
        <f>ROUND(I348*H348,2)</f>
        <v>0</v>
      </c>
      <c r="K348" s="240" t="s">
        <v>145</v>
      </c>
      <c r="L348" s="245"/>
      <c r="M348" s="246" t="s">
        <v>19</v>
      </c>
      <c r="N348" s="247" t="s">
        <v>47</v>
      </c>
      <c r="O348" s="87"/>
      <c r="P348" s="216">
        <f>O348*H348</f>
        <v>0</v>
      </c>
      <c r="Q348" s="216">
        <v>0.0035000000000000001</v>
      </c>
      <c r="R348" s="216">
        <f>Q348*H348</f>
        <v>1.9347055000000002</v>
      </c>
      <c r="S348" s="216">
        <v>0</v>
      </c>
      <c r="T348" s="21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8" t="s">
        <v>352</v>
      </c>
      <c r="AT348" s="218" t="s">
        <v>188</v>
      </c>
      <c r="AU348" s="218" t="s">
        <v>85</v>
      </c>
      <c r="AY348" s="20" t="s">
        <v>139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20" t="s">
        <v>83</v>
      </c>
      <c r="BK348" s="219">
        <f>ROUND(I348*H348,2)</f>
        <v>0</v>
      </c>
      <c r="BL348" s="20" t="s">
        <v>240</v>
      </c>
      <c r="BM348" s="218" t="s">
        <v>469</v>
      </c>
    </row>
    <row r="349" s="2" customFormat="1">
      <c r="A349" s="41"/>
      <c r="B349" s="42"/>
      <c r="C349" s="43"/>
      <c r="D349" s="220" t="s">
        <v>148</v>
      </c>
      <c r="E349" s="43"/>
      <c r="F349" s="221" t="s">
        <v>468</v>
      </c>
      <c r="G349" s="43"/>
      <c r="H349" s="43"/>
      <c r="I349" s="222"/>
      <c r="J349" s="43"/>
      <c r="K349" s="43"/>
      <c r="L349" s="47"/>
      <c r="M349" s="223"/>
      <c r="N349" s="22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148</v>
      </c>
      <c r="AU349" s="20" t="s">
        <v>85</v>
      </c>
    </row>
    <row r="350" s="13" customFormat="1">
      <c r="A350" s="13"/>
      <c r="B350" s="227"/>
      <c r="C350" s="228"/>
      <c r="D350" s="220" t="s">
        <v>158</v>
      </c>
      <c r="E350" s="229" t="s">
        <v>19</v>
      </c>
      <c r="F350" s="230" t="s">
        <v>470</v>
      </c>
      <c r="G350" s="228"/>
      <c r="H350" s="231">
        <v>552.77300000000002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158</v>
      </c>
      <c r="AU350" s="237" t="s">
        <v>85</v>
      </c>
      <c r="AV350" s="13" t="s">
        <v>85</v>
      </c>
      <c r="AW350" s="13" t="s">
        <v>37</v>
      </c>
      <c r="AX350" s="13" t="s">
        <v>83</v>
      </c>
      <c r="AY350" s="237" t="s">
        <v>139</v>
      </c>
    </row>
    <row r="351" s="2" customFormat="1" ht="21.75" customHeight="1">
      <c r="A351" s="41"/>
      <c r="B351" s="42"/>
      <c r="C351" s="207" t="s">
        <v>471</v>
      </c>
      <c r="D351" s="207" t="s">
        <v>141</v>
      </c>
      <c r="E351" s="208" t="s">
        <v>472</v>
      </c>
      <c r="F351" s="209" t="s">
        <v>473</v>
      </c>
      <c r="G351" s="210" t="s">
        <v>175</v>
      </c>
      <c r="H351" s="211">
        <v>1.9350000000000001</v>
      </c>
      <c r="I351" s="212"/>
      <c r="J351" s="213">
        <f>ROUND(I351*H351,2)</f>
        <v>0</v>
      </c>
      <c r="K351" s="209" t="s">
        <v>145</v>
      </c>
      <c r="L351" s="47"/>
      <c r="M351" s="214" t="s">
        <v>19</v>
      </c>
      <c r="N351" s="215" t="s">
        <v>47</v>
      </c>
      <c r="O351" s="87"/>
      <c r="P351" s="216">
        <f>O351*H351</f>
        <v>0</v>
      </c>
      <c r="Q351" s="216">
        <v>0</v>
      </c>
      <c r="R351" s="216">
        <f>Q351*H351</f>
        <v>0</v>
      </c>
      <c r="S351" s="216">
        <v>0</v>
      </c>
      <c r="T351" s="21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8" t="s">
        <v>240</v>
      </c>
      <c r="AT351" s="218" t="s">
        <v>141</v>
      </c>
      <c r="AU351" s="218" t="s">
        <v>85</v>
      </c>
      <c r="AY351" s="20" t="s">
        <v>139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20" t="s">
        <v>83</v>
      </c>
      <c r="BK351" s="219">
        <f>ROUND(I351*H351,2)</f>
        <v>0</v>
      </c>
      <c r="BL351" s="20" t="s">
        <v>240</v>
      </c>
      <c r="BM351" s="218" t="s">
        <v>474</v>
      </c>
    </row>
    <row r="352" s="2" customFormat="1">
      <c r="A352" s="41"/>
      <c r="B352" s="42"/>
      <c r="C352" s="43"/>
      <c r="D352" s="220" t="s">
        <v>148</v>
      </c>
      <c r="E352" s="43"/>
      <c r="F352" s="221" t="s">
        <v>475</v>
      </c>
      <c r="G352" s="43"/>
      <c r="H352" s="43"/>
      <c r="I352" s="222"/>
      <c r="J352" s="43"/>
      <c r="K352" s="43"/>
      <c r="L352" s="47"/>
      <c r="M352" s="223"/>
      <c r="N352" s="22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148</v>
      </c>
      <c r="AU352" s="20" t="s">
        <v>85</v>
      </c>
    </row>
    <row r="353" s="2" customFormat="1">
      <c r="A353" s="41"/>
      <c r="B353" s="42"/>
      <c r="C353" s="43"/>
      <c r="D353" s="225" t="s">
        <v>150</v>
      </c>
      <c r="E353" s="43"/>
      <c r="F353" s="226" t="s">
        <v>476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150</v>
      </c>
      <c r="AU353" s="20" t="s">
        <v>85</v>
      </c>
    </row>
    <row r="354" s="12" customFormat="1" ht="22.8" customHeight="1">
      <c r="A354" s="12"/>
      <c r="B354" s="191"/>
      <c r="C354" s="192"/>
      <c r="D354" s="193" t="s">
        <v>75</v>
      </c>
      <c r="E354" s="205" t="s">
        <v>477</v>
      </c>
      <c r="F354" s="205" t="s">
        <v>478</v>
      </c>
      <c r="G354" s="192"/>
      <c r="H354" s="192"/>
      <c r="I354" s="195"/>
      <c r="J354" s="206">
        <f>BK354</f>
        <v>0</v>
      </c>
      <c r="K354" s="192"/>
      <c r="L354" s="197"/>
      <c r="M354" s="198"/>
      <c r="N354" s="199"/>
      <c r="O354" s="199"/>
      <c r="P354" s="200">
        <f>SUM(P355:P358)</f>
        <v>0</v>
      </c>
      <c r="Q354" s="199"/>
      <c r="R354" s="200">
        <f>SUM(R355:R358)</f>
        <v>0</v>
      </c>
      <c r="S354" s="199"/>
      <c r="T354" s="201">
        <f>SUM(T355:T358)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2" t="s">
        <v>85</v>
      </c>
      <c r="AT354" s="203" t="s">
        <v>75</v>
      </c>
      <c r="AU354" s="203" t="s">
        <v>83</v>
      </c>
      <c r="AY354" s="202" t="s">
        <v>139</v>
      </c>
      <c r="BK354" s="204">
        <f>SUM(BK355:BK358)</f>
        <v>0</v>
      </c>
    </row>
    <row r="355" s="2" customFormat="1" ht="16.5" customHeight="1">
      <c r="A355" s="41"/>
      <c r="B355" s="42"/>
      <c r="C355" s="207" t="s">
        <v>479</v>
      </c>
      <c r="D355" s="207" t="s">
        <v>141</v>
      </c>
      <c r="E355" s="208" t="s">
        <v>480</v>
      </c>
      <c r="F355" s="209" t="s">
        <v>481</v>
      </c>
      <c r="G355" s="210" t="s">
        <v>208</v>
      </c>
      <c r="H355" s="211">
        <v>44</v>
      </c>
      <c r="I355" s="212"/>
      <c r="J355" s="213">
        <f>ROUND(I355*H355,2)</f>
        <v>0</v>
      </c>
      <c r="K355" s="209" t="s">
        <v>19</v>
      </c>
      <c r="L355" s="47"/>
      <c r="M355" s="214" t="s">
        <v>19</v>
      </c>
      <c r="N355" s="215" t="s">
        <v>47</v>
      </c>
      <c r="O355" s="87"/>
      <c r="P355" s="216">
        <f>O355*H355</f>
        <v>0</v>
      </c>
      <c r="Q355" s="216">
        <v>0</v>
      </c>
      <c r="R355" s="216">
        <f>Q355*H355</f>
        <v>0</v>
      </c>
      <c r="S355" s="216">
        <v>0</v>
      </c>
      <c r="T355" s="21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8" t="s">
        <v>240</v>
      </c>
      <c r="AT355" s="218" t="s">
        <v>141</v>
      </c>
      <c r="AU355" s="218" t="s">
        <v>85</v>
      </c>
      <c r="AY355" s="20" t="s">
        <v>139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20" t="s">
        <v>83</v>
      </c>
      <c r="BK355" s="219">
        <f>ROUND(I355*H355,2)</f>
        <v>0</v>
      </c>
      <c r="BL355" s="20" t="s">
        <v>240</v>
      </c>
      <c r="BM355" s="218" t="s">
        <v>482</v>
      </c>
    </row>
    <row r="356" s="2" customFormat="1">
      <c r="A356" s="41"/>
      <c r="B356" s="42"/>
      <c r="C356" s="43"/>
      <c r="D356" s="220" t="s">
        <v>148</v>
      </c>
      <c r="E356" s="43"/>
      <c r="F356" s="221" t="s">
        <v>481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148</v>
      </c>
      <c r="AU356" s="20" t="s">
        <v>85</v>
      </c>
    </row>
    <row r="357" s="2" customFormat="1">
      <c r="A357" s="41"/>
      <c r="B357" s="42"/>
      <c r="C357" s="43"/>
      <c r="D357" s="220" t="s">
        <v>483</v>
      </c>
      <c r="E357" s="43"/>
      <c r="F357" s="269" t="s">
        <v>484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483</v>
      </c>
      <c r="AU357" s="20" t="s">
        <v>85</v>
      </c>
    </row>
    <row r="358" s="13" customFormat="1">
      <c r="A358" s="13"/>
      <c r="B358" s="227"/>
      <c r="C358" s="228"/>
      <c r="D358" s="220" t="s">
        <v>158</v>
      </c>
      <c r="E358" s="229" t="s">
        <v>19</v>
      </c>
      <c r="F358" s="230" t="s">
        <v>485</v>
      </c>
      <c r="G358" s="228"/>
      <c r="H358" s="231">
        <v>44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158</v>
      </c>
      <c r="AU358" s="237" t="s">
        <v>85</v>
      </c>
      <c r="AV358" s="13" t="s">
        <v>85</v>
      </c>
      <c r="AW358" s="13" t="s">
        <v>37</v>
      </c>
      <c r="AX358" s="13" t="s">
        <v>83</v>
      </c>
      <c r="AY358" s="237" t="s">
        <v>139</v>
      </c>
    </row>
    <row r="359" s="12" customFormat="1" ht="22.8" customHeight="1">
      <c r="A359" s="12"/>
      <c r="B359" s="191"/>
      <c r="C359" s="192"/>
      <c r="D359" s="193" t="s">
        <v>75</v>
      </c>
      <c r="E359" s="205" t="s">
        <v>486</v>
      </c>
      <c r="F359" s="205" t="s">
        <v>487</v>
      </c>
      <c r="G359" s="192"/>
      <c r="H359" s="192"/>
      <c r="I359" s="195"/>
      <c r="J359" s="206">
        <f>BK359</f>
        <v>0</v>
      </c>
      <c r="K359" s="192"/>
      <c r="L359" s="197"/>
      <c r="M359" s="198"/>
      <c r="N359" s="199"/>
      <c r="O359" s="199"/>
      <c r="P359" s="200">
        <f>SUM(P360:P392)</f>
        <v>0</v>
      </c>
      <c r="Q359" s="199"/>
      <c r="R359" s="200">
        <f>SUM(R360:R392)</f>
        <v>0.04897</v>
      </c>
      <c r="S359" s="199"/>
      <c r="T359" s="201">
        <f>SUM(T360:T392)</f>
        <v>0.25612999999999997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2" t="s">
        <v>85</v>
      </c>
      <c r="AT359" s="203" t="s">
        <v>75</v>
      </c>
      <c r="AU359" s="203" t="s">
        <v>83</v>
      </c>
      <c r="AY359" s="202" t="s">
        <v>139</v>
      </c>
      <c r="BK359" s="204">
        <f>SUM(BK360:BK392)</f>
        <v>0</v>
      </c>
    </row>
    <row r="360" s="2" customFormat="1" ht="16.5" customHeight="1">
      <c r="A360" s="41"/>
      <c r="B360" s="42"/>
      <c r="C360" s="207" t="s">
        <v>488</v>
      </c>
      <c r="D360" s="207" t="s">
        <v>141</v>
      </c>
      <c r="E360" s="208" t="s">
        <v>489</v>
      </c>
      <c r="F360" s="209" t="s">
        <v>490</v>
      </c>
      <c r="G360" s="210" t="s">
        <v>208</v>
      </c>
      <c r="H360" s="211">
        <v>59</v>
      </c>
      <c r="I360" s="212"/>
      <c r="J360" s="213">
        <f>ROUND(I360*H360,2)</f>
        <v>0</v>
      </c>
      <c r="K360" s="209" t="s">
        <v>145</v>
      </c>
      <c r="L360" s="47"/>
      <c r="M360" s="214" t="s">
        <v>19</v>
      </c>
      <c r="N360" s="215" t="s">
        <v>47</v>
      </c>
      <c r="O360" s="87"/>
      <c r="P360" s="216">
        <f>O360*H360</f>
        <v>0</v>
      </c>
      <c r="Q360" s="216">
        <v>0</v>
      </c>
      <c r="R360" s="216">
        <f>Q360*H360</f>
        <v>0</v>
      </c>
      <c r="S360" s="216">
        <v>0.00167</v>
      </c>
      <c r="T360" s="217">
        <f>S360*H360</f>
        <v>0.098530000000000006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8" t="s">
        <v>240</v>
      </c>
      <c r="AT360" s="218" t="s">
        <v>141</v>
      </c>
      <c r="AU360" s="218" t="s">
        <v>85</v>
      </c>
      <c r="AY360" s="20" t="s">
        <v>139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20" t="s">
        <v>83</v>
      </c>
      <c r="BK360" s="219">
        <f>ROUND(I360*H360,2)</f>
        <v>0</v>
      </c>
      <c r="BL360" s="20" t="s">
        <v>240</v>
      </c>
      <c r="BM360" s="218" t="s">
        <v>491</v>
      </c>
    </row>
    <row r="361" s="2" customFormat="1">
      <c r="A361" s="41"/>
      <c r="B361" s="42"/>
      <c r="C361" s="43"/>
      <c r="D361" s="220" t="s">
        <v>148</v>
      </c>
      <c r="E361" s="43"/>
      <c r="F361" s="221" t="s">
        <v>492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148</v>
      </c>
      <c r="AU361" s="20" t="s">
        <v>85</v>
      </c>
    </row>
    <row r="362" s="2" customFormat="1">
      <c r="A362" s="41"/>
      <c r="B362" s="42"/>
      <c r="C362" s="43"/>
      <c r="D362" s="225" t="s">
        <v>150</v>
      </c>
      <c r="E362" s="43"/>
      <c r="F362" s="226" t="s">
        <v>493</v>
      </c>
      <c r="G362" s="43"/>
      <c r="H362" s="43"/>
      <c r="I362" s="222"/>
      <c r="J362" s="43"/>
      <c r="K362" s="43"/>
      <c r="L362" s="47"/>
      <c r="M362" s="223"/>
      <c r="N362" s="22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150</v>
      </c>
      <c r="AU362" s="20" t="s">
        <v>85</v>
      </c>
    </row>
    <row r="363" s="13" customFormat="1">
      <c r="A363" s="13"/>
      <c r="B363" s="227"/>
      <c r="C363" s="228"/>
      <c r="D363" s="220" t="s">
        <v>158</v>
      </c>
      <c r="E363" s="229" t="s">
        <v>19</v>
      </c>
      <c r="F363" s="230" t="s">
        <v>346</v>
      </c>
      <c r="G363" s="228"/>
      <c r="H363" s="231">
        <v>2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158</v>
      </c>
      <c r="AU363" s="237" t="s">
        <v>85</v>
      </c>
      <c r="AV363" s="13" t="s">
        <v>85</v>
      </c>
      <c r="AW363" s="13" t="s">
        <v>37</v>
      </c>
      <c r="AX363" s="13" t="s">
        <v>76</v>
      </c>
      <c r="AY363" s="237" t="s">
        <v>139</v>
      </c>
    </row>
    <row r="364" s="13" customFormat="1">
      <c r="A364" s="13"/>
      <c r="B364" s="227"/>
      <c r="C364" s="228"/>
      <c r="D364" s="220" t="s">
        <v>158</v>
      </c>
      <c r="E364" s="229" t="s">
        <v>19</v>
      </c>
      <c r="F364" s="230" t="s">
        <v>347</v>
      </c>
      <c r="G364" s="228"/>
      <c r="H364" s="231">
        <v>45.600000000000001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158</v>
      </c>
      <c r="AU364" s="237" t="s">
        <v>85</v>
      </c>
      <c r="AV364" s="13" t="s">
        <v>85</v>
      </c>
      <c r="AW364" s="13" t="s">
        <v>37</v>
      </c>
      <c r="AX364" s="13" t="s">
        <v>76</v>
      </c>
      <c r="AY364" s="237" t="s">
        <v>139</v>
      </c>
    </row>
    <row r="365" s="13" customFormat="1">
      <c r="A365" s="13"/>
      <c r="B365" s="227"/>
      <c r="C365" s="228"/>
      <c r="D365" s="220" t="s">
        <v>158</v>
      </c>
      <c r="E365" s="229" t="s">
        <v>19</v>
      </c>
      <c r="F365" s="230" t="s">
        <v>348</v>
      </c>
      <c r="G365" s="228"/>
      <c r="H365" s="231">
        <v>6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158</v>
      </c>
      <c r="AU365" s="237" t="s">
        <v>85</v>
      </c>
      <c r="AV365" s="13" t="s">
        <v>85</v>
      </c>
      <c r="AW365" s="13" t="s">
        <v>37</v>
      </c>
      <c r="AX365" s="13" t="s">
        <v>76</v>
      </c>
      <c r="AY365" s="237" t="s">
        <v>139</v>
      </c>
    </row>
    <row r="366" s="13" customFormat="1">
      <c r="A366" s="13"/>
      <c r="B366" s="227"/>
      <c r="C366" s="228"/>
      <c r="D366" s="220" t="s">
        <v>158</v>
      </c>
      <c r="E366" s="229" t="s">
        <v>19</v>
      </c>
      <c r="F366" s="230" t="s">
        <v>349</v>
      </c>
      <c r="G366" s="228"/>
      <c r="H366" s="231">
        <v>1.8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7" t="s">
        <v>158</v>
      </c>
      <c r="AU366" s="237" t="s">
        <v>85</v>
      </c>
      <c r="AV366" s="13" t="s">
        <v>85</v>
      </c>
      <c r="AW366" s="13" t="s">
        <v>37</v>
      </c>
      <c r="AX366" s="13" t="s">
        <v>76</v>
      </c>
      <c r="AY366" s="237" t="s">
        <v>139</v>
      </c>
    </row>
    <row r="367" s="13" customFormat="1">
      <c r="A367" s="13"/>
      <c r="B367" s="227"/>
      <c r="C367" s="228"/>
      <c r="D367" s="220" t="s">
        <v>158</v>
      </c>
      <c r="E367" s="229" t="s">
        <v>19</v>
      </c>
      <c r="F367" s="230" t="s">
        <v>350</v>
      </c>
      <c r="G367" s="228"/>
      <c r="H367" s="231">
        <v>1.2</v>
      </c>
      <c r="I367" s="232"/>
      <c r="J367" s="228"/>
      <c r="K367" s="228"/>
      <c r="L367" s="233"/>
      <c r="M367" s="234"/>
      <c r="N367" s="235"/>
      <c r="O367" s="235"/>
      <c r="P367" s="235"/>
      <c r="Q367" s="235"/>
      <c r="R367" s="235"/>
      <c r="S367" s="235"/>
      <c r="T367" s="23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7" t="s">
        <v>158</v>
      </c>
      <c r="AU367" s="237" t="s">
        <v>85</v>
      </c>
      <c r="AV367" s="13" t="s">
        <v>85</v>
      </c>
      <c r="AW367" s="13" t="s">
        <v>37</v>
      </c>
      <c r="AX367" s="13" t="s">
        <v>76</v>
      </c>
      <c r="AY367" s="237" t="s">
        <v>139</v>
      </c>
    </row>
    <row r="368" s="13" customFormat="1">
      <c r="A368" s="13"/>
      <c r="B368" s="227"/>
      <c r="C368" s="228"/>
      <c r="D368" s="220" t="s">
        <v>158</v>
      </c>
      <c r="E368" s="229" t="s">
        <v>19</v>
      </c>
      <c r="F368" s="230" t="s">
        <v>351</v>
      </c>
      <c r="G368" s="228"/>
      <c r="H368" s="231">
        <v>1.2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158</v>
      </c>
      <c r="AU368" s="237" t="s">
        <v>85</v>
      </c>
      <c r="AV368" s="13" t="s">
        <v>85</v>
      </c>
      <c r="AW368" s="13" t="s">
        <v>37</v>
      </c>
      <c r="AX368" s="13" t="s">
        <v>76</v>
      </c>
      <c r="AY368" s="237" t="s">
        <v>139</v>
      </c>
    </row>
    <row r="369" s="13" customFormat="1">
      <c r="A369" s="13"/>
      <c r="B369" s="227"/>
      <c r="C369" s="228"/>
      <c r="D369" s="220" t="s">
        <v>158</v>
      </c>
      <c r="E369" s="229" t="s">
        <v>19</v>
      </c>
      <c r="F369" s="230" t="s">
        <v>351</v>
      </c>
      <c r="G369" s="228"/>
      <c r="H369" s="231">
        <v>1.2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158</v>
      </c>
      <c r="AU369" s="237" t="s">
        <v>85</v>
      </c>
      <c r="AV369" s="13" t="s">
        <v>85</v>
      </c>
      <c r="AW369" s="13" t="s">
        <v>37</v>
      </c>
      <c r="AX369" s="13" t="s">
        <v>76</v>
      </c>
      <c r="AY369" s="237" t="s">
        <v>139</v>
      </c>
    </row>
    <row r="370" s="14" customFormat="1">
      <c r="A370" s="14"/>
      <c r="B370" s="248"/>
      <c r="C370" s="249"/>
      <c r="D370" s="220" t="s">
        <v>158</v>
      </c>
      <c r="E370" s="250" t="s">
        <v>19</v>
      </c>
      <c r="F370" s="251" t="s">
        <v>266</v>
      </c>
      <c r="G370" s="249"/>
      <c r="H370" s="252">
        <v>59</v>
      </c>
      <c r="I370" s="253"/>
      <c r="J370" s="249"/>
      <c r="K370" s="249"/>
      <c r="L370" s="254"/>
      <c r="M370" s="255"/>
      <c r="N370" s="256"/>
      <c r="O370" s="256"/>
      <c r="P370" s="256"/>
      <c r="Q370" s="256"/>
      <c r="R370" s="256"/>
      <c r="S370" s="256"/>
      <c r="T370" s="25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8" t="s">
        <v>158</v>
      </c>
      <c r="AU370" s="258" t="s">
        <v>85</v>
      </c>
      <c r="AV370" s="14" t="s">
        <v>146</v>
      </c>
      <c r="AW370" s="14" t="s">
        <v>37</v>
      </c>
      <c r="AX370" s="14" t="s">
        <v>83</v>
      </c>
      <c r="AY370" s="258" t="s">
        <v>139</v>
      </c>
    </row>
    <row r="371" s="2" customFormat="1" ht="16.5" customHeight="1">
      <c r="A371" s="41"/>
      <c r="B371" s="42"/>
      <c r="C371" s="207" t="s">
        <v>494</v>
      </c>
      <c r="D371" s="207" t="s">
        <v>141</v>
      </c>
      <c r="E371" s="208" t="s">
        <v>495</v>
      </c>
      <c r="F371" s="209" t="s">
        <v>496</v>
      </c>
      <c r="G371" s="210" t="s">
        <v>208</v>
      </c>
      <c r="H371" s="211">
        <v>40</v>
      </c>
      <c r="I371" s="212"/>
      <c r="J371" s="213">
        <f>ROUND(I371*H371,2)</f>
        <v>0</v>
      </c>
      <c r="K371" s="209" t="s">
        <v>145</v>
      </c>
      <c r="L371" s="47"/>
      <c r="M371" s="214" t="s">
        <v>19</v>
      </c>
      <c r="N371" s="215" t="s">
        <v>47</v>
      </c>
      <c r="O371" s="87"/>
      <c r="P371" s="216">
        <f>O371*H371</f>
        <v>0</v>
      </c>
      <c r="Q371" s="216">
        <v>0</v>
      </c>
      <c r="R371" s="216">
        <f>Q371*H371</f>
        <v>0</v>
      </c>
      <c r="S371" s="216">
        <v>0.0039399999999999999</v>
      </c>
      <c r="T371" s="217">
        <f>S371*H371</f>
        <v>0.15759999999999999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8" t="s">
        <v>240</v>
      </c>
      <c r="AT371" s="218" t="s">
        <v>141</v>
      </c>
      <c r="AU371" s="218" t="s">
        <v>85</v>
      </c>
      <c r="AY371" s="20" t="s">
        <v>139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20" t="s">
        <v>83</v>
      </c>
      <c r="BK371" s="219">
        <f>ROUND(I371*H371,2)</f>
        <v>0</v>
      </c>
      <c r="BL371" s="20" t="s">
        <v>240</v>
      </c>
      <c r="BM371" s="218" t="s">
        <v>497</v>
      </c>
    </row>
    <row r="372" s="2" customFormat="1">
      <c r="A372" s="41"/>
      <c r="B372" s="42"/>
      <c r="C372" s="43"/>
      <c r="D372" s="220" t="s">
        <v>148</v>
      </c>
      <c r="E372" s="43"/>
      <c r="F372" s="221" t="s">
        <v>498</v>
      </c>
      <c r="G372" s="43"/>
      <c r="H372" s="43"/>
      <c r="I372" s="222"/>
      <c r="J372" s="43"/>
      <c r="K372" s="43"/>
      <c r="L372" s="47"/>
      <c r="M372" s="223"/>
      <c r="N372" s="22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148</v>
      </c>
      <c r="AU372" s="20" t="s">
        <v>85</v>
      </c>
    </row>
    <row r="373" s="2" customFormat="1">
      <c r="A373" s="41"/>
      <c r="B373" s="42"/>
      <c r="C373" s="43"/>
      <c r="D373" s="225" t="s">
        <v>150</v>
      </c>
      <c r="E373" s="43"/>
      <c r="F373" s="226" t="s">
        <v>499</v>
      </c>
      <c r="G373" s="43"/>
      <c r="H373" s="43"/>
      <c r="I373" s="222"/>
      <c r="J373" s="43"/>
      <c r="K373" s="43"/>
      <c r="L373" s="47"/>
      <c r="M373" s="223"/>
      <c r="N373" s="22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150</v>
      </c>
      <c r="AU373" s="20" t="s">
        <v>85</v>
      </c>
    </row>
    <row r="374" s="13" customFormat="1">
      <c r="A374" s="13"/>
      <c r="B374" s="227"/>
      <c r="C374" s="228"/>
      <c r="D374" s="220" t="s">
        <v>158</v>
      </c>
      <c r="E374" s="229" t="s">
        <v>19</v>
      </c>
      <c r="F374" s="230" t="s">
        <v>500</v>
      </c>
      <c r="G374" s="228"/>
      <c r="H374" s="231">
        <v>40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158</v>
      </c>
      <c r="AU374" s="237" t="s">
        <v>85</v>
      </c>
      <c r="AV374" s="13" t="s">
        <v>85</v>
      </c>
      <c r="AW374" s="13" t="s">
        <v>37</v>
      </c>
      <c r="AX374" s="13" t="s">
        <v>83</v>
      </c>
      <c r="AY374" s="237" t="s">
        <v>139</v>
      </c>
    </row>
    <row r="375" s="2" customFormat="1" ht="16.5" customHeight="1">
      <c r="A375" s="41"/>
      <c r="B375" s="42"/>
      <c r="C375" s="207" t="s">
        <v>501</v>
      </c>
      <c r="D375" s="207" t="s">
        <v>141</v>
      </c>
      <c r="E375" s="208" t="s">
        <v>502</v>
      </c>
      <c r="F375" s="209" t="s">
        <v>503</v>
      </c>
      <c r="G375" s="210" t="s">
        <v>208</v>
      </c>
      <c r="H375" s="211">
        <v>59</v>
      </c>
      <c r="I375" s="212"/>
      <c r="J375" s="213">
        <f>ROUND(I375*H375,2)</f>
        <v>0</v>
      </c>
      <c r="K375" s="209" t="s">
        <v>145</v>
      </c>
      <c r="L375" s="47"/>
      <c r="M375" s="214" t="s">
        <v>19</v>
      </c>
      <c r="N375" s="215" t="s">
        <v>47</v>
      </c>
      <c r="O375" s="87"/>
      <c r="P375" s="216">
        <f>O375*H375</f>
        <v>0</v>
      </c>
      <c r="Q375" s="216">
        <v>0.00083000000000000001</v>
      </c>
      <c r="R375" s="216">
        <f>Q375*H375</f>
        <v>0.04897</v>
      </c>
      <c r="S375" s="216">
        <v>0</v>
      </c>
      <c r="T375" s="21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8" t="s">
        <v>240</v>
      </c>
      <c r="AT375" s="218" t="s">
        <v>141</v>
      </c>
      <c r="AU375" s="218" t="s">
        <v>85</v>
      </c>
      <c r="AY375" s="20" t="s">
        <v>139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20" t="s">
        <v>83</v>
      </c>
      <c r="BK375" s="219">
        <f>ROUND(I375*H375,2)</f>
        <v>0</v>
      </c>
      <c r="BL375" s="20" t="s">
        <v>240</v>
      </c>
      <c r="BM375" s="218" t="s">
        <v>504</v>
      </c>
    </row>
    <row r="376" s="2" customFormat="1">
      <c r="A376" s="41"/>
      <c r="B376" s="42"/>
      <c r="C376" s="43"/>
      <c r="D376" s="220" t="s">
        <v>148</v>
      </c>
      <c r="E376" s="43"/>
      <c r="F376" s="221" t="s">
        <v>505</v>
      </c>
      <c r="G376" s="43"/>
      <c r="H376" s="43"/>
      <c r="I376" s="222"/>
      <c r="J376" s="43"/>
      <c r="K376" s="43"/>
      <c r="L376" s="47"/>
      <c r="M376" s="223"/>
      <c r="N376" s="22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148</v>
      </c>
      <c r="AU376" s="20" t="s">
        <v>85</v>
      </c>
    </row>
    <row r="377" s="2" customFormat="1">
      <c r="A377" s="41"/>
      <c r="B377" s="42"/>
      <c r="C377" s="43"/>
      <c r="D377" s="225" t="s">
        <v>150</v>
      </c>
      <c r="E377" s="43"/>
      <c r="F377" s="226" t="s">
        <v>506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150</v>
      </c>
      <c r="AU377" s="20" t="s">
        <v>85</v>
      </c>
    </row>
    <row r="378" s="13" customFormat="1">
      <c r="A378" s="13"/>
      <c r="B378" s="227"/>
      <c r="C378" s="228"/>
      <c r="D378" s="220" t="s">
        <v>158</v>
      </c>
      <c r="E378" s="229" t="s">
        <v>19</v>
      </c>
      <c r="F378" s="230" t="s">
        <v>346</v>
      </c>
      <c r="G378" s="228"/>
      <c r="H378" s="231">
        <v>2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158</v>
      </c>
      <c r="AU378" s="237" t="s">
        <v>85</v>
      </c>
      <c r="AV378" s="13" t="s">
        <v>85</v>
      </c>
      <c r="AW378" s="13" t="s">
        <v>37</v>
      </c>
      <c r="AX378" s="13" t="s">
        <v>76</v>
      </c>
      <c r="AY378" s="237" t="s">
        <v>139</v>
      </c>
    </row>
    <row r="379" s="13" customFormat="1">
      <c r="A379" s="13"/>
      <c r="B379" s="227"/>
      <c r="C379" s="228"/>
      <c r="D379" s="220" t="s">
        <v>158</v>
      </c>
      <c r="E379" s="229" t="s">
        <v>19</v>
      </c>
      <c r="F379" s="230" t="s">
        <v>347</v>
      </c>
      <c r="G379" s="228"/>
      <c r="H379" s="231">
        <v>45.600000000000001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158</v>
      </c>
      <c r="AU379" s="237" t="s">
        <v>85</v>
      </c>
      <c r="AV379" s="13" t="s">
        <v>85</v>
      </c>
      <c r="AW379" s="13" t="s">
        <v>37</v>
      </c>
      <c r="AX379" s="13" t="s">
        <v>76</v>
      </c>
      <c r="AY379" s="237" t="s">
        <v>139</v>
      </c>
    </row>
    <row r="380" s="13" customFormat="1">
      <c r="A380" s="13"/>
      <c r="B380" s="227"/>
      <c r="C380" s="228"/>
      <c r="D380" s="220" t="s">
        <v>158</v>
      </c>
      <c r="E380" s="229" t="s">
        <v>19</v>
      </c>
      <c r="F380" s="230" t="s">
        <v>348</v>
      </c>
      <c r="G380" s="228"/>
      <c r="H380" s="231">
        <v>6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158</v>
      </c>
      <c r="AU380" s="237" t="s">
        <v>85</v>
      </c>
      <c r="AV380" s="13" t="s">
        <v>85</v>
      </c>
      <c r="AW380" s="13" t="s">
        <v>37</v>
      </c>
      <c r="AX380" s="13" t="s">
        <v>76</v>
      </c>
      <c r="AY380" s="237" t="s">
        <v>139</v>
      </c>
    </row>
    <row r="381" s="13" customFormat="1">
      <c r="A381" s="13"/>
      <c r="B381" s="227"/>
      <c r="C381" s="228"/>
      <c r="D381" s="220" t="s">
        <v>158</v>
      </c>
      <c r="E381" s="229" t="s">
        <v>19</v>
      </c>
      <c r="F381" s="230" t="s">
        <v>349</v>
      </c>
      <c r="G381" s="228"/>
      <c r="H381" s="231">
        <v>1.8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7" t="s">
        <v>158</v>
      </c>
      <c r="AU381" s="237" t="s">
        <v>85</v>
      </c>
      <c r="AV381" s="13" t="s">
        <v>85</v>
      </c>
      <c r="AW381" s="13" t="s">
        <v>37</v>
      </c>
      <c r="AX381" s="13" t="s">
        <v>76</v>
      </c>
      <c r="AY381" s="237" t="s">
        <v>139</v>
      </c>
    </row>
    <row r="382" s="13" customFormat="1">
      <c r="A382" s="13"/>
      <c r="B382" s="227"/>
      <c r="C382" s="228"/>
      <c r="D382" s="220" t="s">
        <v>158</v>
      </c>
      <c r="E382" s="229" t="s">
        <v>19</v>
      </c>
      <c r="F382" s="230" t="s">
        <v>350</v>
      </c>
      <c r="G382" s="228"/>
      <c r="H382" s="231">
        <v>1.2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158</v>
      </c>
      <c r="AU382" s="237" t="s">
        <v>85</v>
      </c>
      <c r="AV382" s="13" t="s">
        <v>85</v>
      </c>
      <c r="AW382" s="13" t="s">
        <v>37</v>
      </c>
      <c r="AX382" s="13" t="s">
        <v>76</v>
      </c>
      <c r="AY382" s="237" t="s">
        <v>139</v>
      </c>
    </row>
    <row r="383" s="13" customFormat="1">
      <c r="A383" s="13"/>
      <c r="B383" s="227"/>
      <c r="C383" s="228"/>
      <c r="D383" s="220" t="s">
        <v>158</v>
      </c>
      <c r="E383" s="229" t="s">
        <v>19</v>
      </c>
      <c r="F383" s="230" t="s">
        <v>351</v>
      </c>
      <c r="G383" s="228"/>
      <c r="H383" s="231">
        <v>1.2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158</v>
      </c>
      <c r="AU383" s="237" t="s">
        <v>85</v>
      </c>
      <c r="AV383" s="13" t="s">
        <v>85</v>
      </c>
      <c r="AW383" s="13" t="s">
        <v>37</v>
      </c>
      <c r="AX383" s="13" t="s">
        <v>76</v>
      </c>
      <c r="AY383" s="237" t="s">
        <v>139</v>
      </c>
    </row>
    <row r="384" s="13" customFormat="1">
      <c r="A384" s="13"/>
      <c r="B384" s="227"/>
      <c r="C384" s="228"/>
      <c r="D384" s="220" t="s">
        <v>158</v>
      </c>
      <c r="E384" s="229" t="s">
        <v>19</v>
      </c>
      <c r="F384" s="230" t="s">
        <v>351</v>
      </c>
      <c r="G384" s="228"/>
      <c r="H384" s="231">
        <v>1.2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158</v>
      </c>
      <c r="AU384" s="237" t="s">
        <v>85</v>
      </c>
      <c r="AV384" s="13" t="s">
        <v>85</v>
      </c>
      <c r="AW384" s="13" t="s">
        <v>37</v>
      </c>
      <c r="AX384" s="13" t="s">
        <v>76</v>
      </c>
      <c r="AY384" s="237" t="s">
        <v>139</v>
      </c>
    </row>
    <row r="385" s="14" customFormat="1">
      <c r="A385" s="14"/>
      <c r="B385" s="248"/>
      <c r="C385" s="249"/>
      <c r="D385" s="220" t="s">
        <v>158</v>
      </c>
      <c r="E385" s="250" t="s">
        <v>19</v>
      </c>
      <c r="F385" s="251" t="s">
        <v>266</v>
      </c>
      <c r="G385" s="249"/>
      <c r="H385" s="252">
        <v>59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158</v>
      </c>
      <c r="AU385" s="258" t="s">
        <v>85</v>
      </c>
      <c r="AV385" s="14" t="s">
        <v>146</v>
      </c>
      <c r="AW385" s="14" t="s">
        <v>37</v>
      </c>
      <c r="AX385" s="14" t="s">
        <v>83</v>
      </c>
      <c r="AY385" s="258" t="s">
        <v>139</v>
      </c>
    </row>
    <row r="386" s="2" customFormat="1" ht="16.5" customHeight="1">
      <c r="A386" s="41"/>
      <c r="B386" s="42"/>
      <c r="C386" s="207" t="s">
        <v>507</v>
      </c>
      <c r="D386" s="207" t="s">
        <v>141</v>
      </c>
      <c r="E386" s="208" t="s">
        <v>508</v>
      </c>
      <c r="F386" s="209" t="s">
        <v>509</v>
      </c>
      <c r="G386" s="210" t="s">
        <v>208</v>
      </c>
      <c r="H386" s="211">
        <v>40</v>
      </c>
      <c r="I386" s="212"/>
      <c r="J386" s="213">
        <f>ROUND(I386*H386,2)</f>
        <v>0</v>
      </c>
      <c r="K386" s="209" t="s">
        <v>145</v>
      </c>
      <c r="L386" s="47"/>
      <c r="M386" s="214" t="s">
        <v>19</v>
      </c>
      <c r="N386" s="215" t="s">
        <v>47</v>
      </c>
      <c r="O386" s="87"/>
      <c r="P386" s="216">
        <f>O386*H386</f>
        <v>0</v>
      </c>
      <c r="Q386" s="216">
        <v>0</v>
      </c>
      <c r="R386" s="216">
        <f>Q386*H386</f>
        <v>0</v>
      </c>
      <c r="S386" s="216">
        <v>0</v>
      </c>
      <c r="T386" s="217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8" t="s">
        <v>240</v>
      </c>
      <c r="AT386" s="218" t="s">
        <v>141</v>
      </c>
      <c r="AU386" s="218" t="s">
        <v>85</v>
      </c>
      <c r="AY386" s="20" t="s">
        <v>139</v>
      </c>
      <c r="BE386" s="219">
        <f>IF(N386="základní",J386,0)</f>
        <v>0</v>
      </c>
      <c r="BF386" s="219">
        <f>IF(N386="snížená",J386,0)</f>
        <v>0</v>
      </c>
      <c r="BG386" s="219">
        <f>IF(N386="zákl. přenesená",J386,0)</f>
        <v>0</v>
      </c>
      <c r="BH386" s="219">
        <f>IF(N386="sníž. přenesená",J386,0)</f>
        <v>0</v>
      </c>
      <c r="BI386" s="219">
        <f>IF(N386="nulová",J386,0)</f>
        <v>0</v>
      </c>
      <c r="BJ386" s="20" t="s">
        <v>83</v>
      </c>
      <c r="BK386" s="219">
        <f>ROUND(I386*H386,2)</f>
        <v>0</v>
      </c>
      <c r="BL386" s="20" t="s">
        <v>240</v>
      </c>
      <c r="BM386" s="218" t="s">
        <v>510</v>
      </c>
    </row>
    <row r="387" s="2" customFormat="1">
      <c r="A387" s="41"/>
      <c r="B387" s="42"/>
      <c r="C387" s="43"/>
      <c r="D387" s="220" t="s">
        <v>148</v>
      </c>
      <c r="E387" s="43"/>
      <c r="F387" s="221" t="s">
        <v>511</v>
      </c>
      <c r="G387" s="43"/>
      <c r="H387" s="43"/>
      <c r="I387" s="222"/>
      <c r="J387" s="43"/>
      <c r="K387" s="43"/>
      <c r="L387" s="47"/>
      <c r="M387" s="223"/>
      <c r="N387" s="22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148</v>
      </c>
      <c r="AU387" s="20" t="s">
        <v>85</v>
      </c>
    </row>
    <row r="388" s="2" customFormat="1">
      <c r="A388" s="41"/>
      <c r="B388" s="42"/>
      <c r="C388" s="43"/>
      <c r="D388" s="225" t="s">
        <v>150</v>
      </c>
      <c r="E388" s="43"/>
      <c r="F388" s="226" t="s">
        <v>512</v>
      </c>
      <c r="G388" s="43"/>
      <c r="H388" s="43"/>
      <c r="I388" s="222"/>
      <c r="J388" s="43"/>
      <c r="K388" s="43"/>
      <c r="L388" s="47"/>
      <c r="M388" s="223"/>
      <c r="N388" s="22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150</v>
      </c>
      <c r="AU388" s="20" t="s">
        <v>85</v>
      </c>
    </row>
    <row r="389" s="13" customFormat="1">
      <c r="A389" s="13"/>
      <c r="B389" s="227"/>
      <c r="C389" s="228"/>
      <c r="D389" s="220" t="s">
        <v>158</v>
      </c>
      <c r="E389" s="229" t="s">
        <v>19</v>
      </c>
      <c r="F389" s="230" t="s">
        <v>500</v>
      </c>
      <c r="G389" s="228"/>
      <c r="H389" s="231">
        <v>40</v>
      </c>
      <c r="I389" s="232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158</v>
      </c>
      <c r="AU389" s="237" t="s">
        <v>85</v>
      </c>
      <c r="AV389" s="13" t="s">
        <v>85</v>
      </c>
      <c r="AW389" s="13" t="s">
        <v>37</v>
      </c>
      <c r="AX389" s="13" t="s">
        <v>83</v>
      </c>
      <c r="AY389" s="237" t="s">
        <v>139</v>
      </c>
    </row>
    <row r="390" s="2" customFormat="1" ht="21.75" customHeight="1">
      <c r="A390" s="41"/>
      <c r="B390" s="42"/>
      <c r="C390" s="207" t="s">
        <v>513</v>
      </c>
      <c r="D390" s="207" t="s">
        <v>141</v>
      </c>
      <c r="E390" s="208" t="s">
        <v>514</v>
      </c>
      <c r="F390" s="209" t="s">
        <v>515</v>
      </c>
      <c r="G390" s="210" t="s">
        <v>175</v>
      </c>
      <c r="H390" s="211">
        <v>0.049000000000000002</v>
      </c>
      <c r="I390" s="212"/>
      <c r="J390" s="213">
        <f>ROUND(I390*H390,2)</f>
        <v>0</v>
      </c>
      <c r="K390" s="209" t="s">
        <v>145</v>
      </c>
      <c r="L390" s="47"/>
      <c r="M390" s="214" t="s">
        <v>19</v>
      </c>
      <c r="N390" s="215" t="s">
        <v>47</v>
      </c>
      <c r="O390" s="87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240</v>
      </c>
      <c r="AT390" s="218" t="s">
        <v>141</v>
      </c>
      <c r="AU390" s="218" t="s">
        <v>85</v>
      </c>
      <c r="AY390" s="20" t="s">
        <v>139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83</v>
      </c>
      <c r="BK390" s="219">
        <f>ROUND(I390*H390,2)</f>
        <v>0</v>
      </c>
      <c r="BL390" s="20" t="s">
        <v>240</v>
      </c>
      <c r="BM390" s="218" t="s">
        <v>516</v>
      </c>
    </row>
    <row r="391" s="2" customFormat="1">
      <c r="A391" s="41"/>
      <c r="B391" s="42"/>
      <c r="C391" s="43"/>
      <c r="D391" s="220" t="s">
        <v>148</v>
      </c>
      <c r="E391" s="43"/>
      <c r="F391" s="221" t="s">
        <v>517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148</v>
      </c>
      <c r="AU391" s="20" t="s">
        <v>85</v>
      </c>
    </row>
    <row r="392" s="2" customFormat="1">
      <c r="A392" s="41"/>
      <c r="B392" s="42"/>
      <c r="C392" s="43"/>
      <c r="D392" s="225" t="s">
        <v>150</v>
      </c>
      <c r="E392" s="43"/>
      <c r="F392" s="226" t="s">
        <v>518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150</v>
      </c>
      <c r="AU392" s="20" t="s">
        <v>85</v>
      </c>
    </row>
    <row r="393" s="12" customFormat="1" ht="22.8" customHeight="1">
      <c r="A393" s="12"/>
      <c r="B393" s="191"/>
      <c r="C393" s="192"/>
      <c r="D393" s="193" t="s">
        <v>75</v>
      </c>
      <c r="E393" s="205" t="s">
        <v>519</v>
      </c>
      <c r="F393" s="205" t="s">
        <v>520</v>
      </c>
      <c r="G393" s="192"/>
      <c r="H393" s="192"/>
      <c r="I393" s="195"/>
      <c r="J393" s="206">
        <f>BK393</f>
        <v>0</v>
      </c>
      <c r="K393" s="192"/>
      <c r="L393" s="197"/>
      <c r="M393" s="198"/>
      <c r="N393" s="199"/>
      <c r="O393" s="199"/>
      <c r="P393" s="200">
        <f>SUM(P394:P463)</f>
        <v>0</v>
      </c>
      <c r="Q393" s="199"/>
      <c r="R393" s="200">
        <f>SUM(R394:R463)</f>
        <v>4.17868247</v>
      </c>
      <c r="S393" s="199"/>
      <c r="T393" s="201">
        <f>SUM(T394:T463)</f>
        <v>0.29499999999999998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2" t="s">
        <v>85</v>
      </c>
      <c r="AT393" s="203" t="s">
        <v>75</v>
      </c>
      <c r="AU393" s="203" t="s">
        <v>83</v>
      </c>
      <c r="AY393" s="202" t="s">
        <v>139</v>
      </c>
      <c r="BK393" s="204">
        <f>SUM(BK394:BK463)</f>
        <v>0</v>
      </c>
    </row>
    <row r="394" s="2" customFormat="1" ht="16.5" customHeight="1">
      <c r="A394" s="41"/>
      <c r="B394" s="42"/>
      <c r="C394" s="207" t="s">
        <v>521</v>
      </c>
      <c r="D394" s="207" t="s">
        <v>141</v>
      </c>
      <c r="E394" s="208" t="s">
        <v>522</v>
      </c>
      <c r="F394" s="209" t="s">
        <v>523</v>
      </c>
      <c r="G394" s="210" t="s">
        <v>144</v>
      </c>
      <c r="H394" s="211">
        <v>11.592000000000001</v>
      </c>
      <c r="I394" s="212"/>
      <c r="J394" s="213">
        <f>ROUND(I394*H394,2)</f>
        <v>0</v>
      </c>
      <c r="K394" s="209" t="s">
        <v>145</v>
      </c>
      <c r="L394" s="47"/>
      <c r="M394" s="214" t="s">
        <v>19</v>
      </c>
      <c r="N394" s="215" t="s">
        <v>47</v>
      </c>
      <c r="O394" s="87"/>
      <c r="P394" s="216">
        <f>O394*H394</f>
        <v>0</v>
      </c>
      <c r="Q394" s="216">
        <v>0.00025999999999999998</v>
      </c>
      <c r="R394" s="216">
        <f>Q394*H394</f>
        <v>0.0030139199999999998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240</v>
      </c>
      <c r="AT394" s="218" t="s">
        <v>141</v>
      </c>
      <c r="AU394" s="218" t="s">
        <v>85</v>
      </c>
      <c r="AY394" s="20" t="s">
        <v>139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83</v>
      </c>
      <c r="BK394" s="219">
        <f>ROUND(I394*H394,2)</f>
        <v>0</v>
      </c>
      <c r="BL394" s="20" t="s">
        <v>240</v>
      </c>
      <c r="BM394" s="218" t="s">
        <v>524</v>
      </c>
    </row>
    <row r="395" s="2" customFormat="1">
      <c r="A395" s="41"/>
      <c r="B395" s="42"/>
      <c r="C395" s="43"/>
      <c r="D395" s="220" t="s">
        <v>148</v>
      </c>
      <c r="E395" s="43"/>
      <c r="F395" s="221" t="s">
        <v>525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148</v>
      </c>
      <c r="AU395" s="20" t="s">
        <v>85</v>
      </c>
    </row>
    <row r="396" s="2" customFormat="1">
      <c r="A396" s="41"/>
      <c r="B396" s="42"/>
      <c r="C396" s="43"/>
      <c r="D396" s="225" t="s">
        <v>150</v>
      </c>
      <c r="E396" s="43"/>
      <c r="F396" s="226" t="s">
        <v>526</v>
      </c>
      <c r="G396" s="43"/>
      <c r="H396" s="43"/>
      <c r="I396" s="222"/>
      <c r="J396" s="43"/>
      <c r="K396" s="43"/>
      <c r="L396" s="47"/>
      <c r="M396" s="223"/>
      <c r="N396" s="22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150</v>
      </c>
      <c r="AU396" s="20" t="s">
        <v>85</v>
      </c>
    </row>
    <row r="397" s="13" customFormat="1">
      <c r="A397" s="13"/>
      <c r="B397" s="227"/>
      <c r="C397" s="228"/>
      <c r="D397" s="220" t="s">
        <v>158</v>
      </c>
      <c r="E397" s="229" t="s">
        <v>19</v>
      </c>
      <c r="F397" s="230" t="s">
        <v>527</v>
      </c>
      <c r="G397" s="228"/>
      <c r="H397" s="231">
        <v>9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158</v>
      </c>
      <c r="AU397" s="237" t="s">
        <v>85</v>
      </c>
      <c r="AV397" s="13" t="s">
        <v>85</v>
      </c>
      <c r="AW397" s="13" t="s">
        <v>37</v>
      </c>
      <c r="AX397" s="13" t="s">
        <v>76</v>
      </c>
      <c r="AY397" s="237" t="s">
        <v>139</v>
      </c>
    </row>
    <row r="398" s="13" customFormat="1">
      <c r="A398" s="13"/>
      <c r="B398" s="227"/>
      <c r="C398" s="228"/>
      <c r="D398" s="220" t="s">
        <v>158</v>
      </c>
      <c r="E398" s="229" t="s">
        <v>19</v>
      </c>
      <c r="F398" s="230" t="s">
        <v>528</v>
      </c>
      <c r="G398" s="228"/>
      <c r="H398" s="231">
        <v>1.1519999999999999</v>
      </c>
      <c r="I398" s="232"/>
      <c r="J398" s="228"/>
      <c r="K398" s="228"/>
      <c r="L398" s="233"/>
      <c r="M398" s="234"/>
      <c r="N398" s="235"/>
      <c r="O398" s="235"/>
      <c r="P398" s="235"/>
      <c r="Q398" s="235"/>
      <c r="R398" s="235"/>
      <c r="S398" s="235"/>
      <c r="T398" s="23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7" t="s">
        <v>158</v>
      </c>
      <c r="AU398" s="237" t="s">
        <v>85</v>
      </c>
      <c r="AV398" s="13" t="s">
        <v>85</v>
      </c>
      <c r="AW398" s="13" t="s">
        <v>37</v>
      </c>
      <c r="AX398" s="13" t="s">
        <v>76</v>
      </c>
      <c r="AY398" s="237" t="s">
        <v>139</v>
      </c>
    </row>
    <row r="399" s="13" customFormat="1">
      <c r="A399" s="13"/>
      <c r="B399" s="227"/>
      <c r="C399" s="228"/>
      <c r="D399" s="220" t="s">
        <v>158</v>
      </c>
      <c r="E399" s="229" t="s">
        <v>19</v>
      </c>
      <c r="F399" s="230" t="s">
        <v>529</v>
      </c>
      <c r="G399" s="228"/>
      <c r="H399" s="231">
        <v>1.44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7" t="s">
        <v>158</v>
      </c>
      <c r="AU399" s="237" t="s">
        <v>85</v>
      </c>
      <c r="AV399" s="13" t="s">
        <v>85</v>
      </c>
      <c r="AW399" s="13" t="s">
        <v>37</v>
      </c>
      <c r="AX399" s="13" t="s">
        <v>76</v>
      </c>
      <c r="AY399" s="237" t="s">
        <v>139</v>
      </c>
    </row>
    <row r="400" s="14" customFormat="1">
      <c r="A400" s="14"/>
      <c r="B400" s="248"/>
      <c r="C400" s="249"/>
      <c r="D400" s="220" t="s">
        <v>158</v>
      </c>
      <c r="E400" s="250" t="s">
        <v>19</v>
      </c>
      <c r="F400" s="251" t="s">
        <v>266</v>
      </c>
      <c r="G400" s="249"/>
      <c r="H400" s="252">
        <v>11.592000000000001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8" t="s">
        <v>158</v>
      </c>
      <c r="AU400" s="258" t="s">
        <v>85</v>
      </c>
      <c r="AV400" s="14" t="s">
        <v>146</v>
      </c>
      <c r="AW400" s="14" t="s">
        <v>37</v>
      </c>
      <c r="AX400" s="14" t="s">
        <v>83</v>
      </c>
      <c r="AY400" s="258" t="s">
        <v>139</v>
      </c>
    </row>
    <row r="401" s="2" customFormat="1" ht="16.5" customHeight="1">
      <c r="A401" s="41"/>
      <c r="B401" s="42"/>
      <c r="C401" s="238" t="s">
        <v>530</v>
      </c>
      <c r="D401" s="238" t="s">
        <v>188</v>
      </c>
      <c r="E401" s="239" t="s">
        <v>531</v>
      </c>
      <c r="F401" s="240" t="s">
        <v>532</v>
      </c>
      <c r="G401" s="241" t="s">
        <v>144</v>
      </c>
      <c r="H401" s="242">
        <v>11.592000000000001</v>
      </c>
      <c r="I401" s="243"/>
      <c r="J401" s="244">
        <f>ROUND(I401*H401,2)</f>
        <v>0</v>
      </c>
      <c r="K401" s="240" t="s">
        <v>145</v>
      </c>
      <c r="L401" s="245"/>
      <c r="M401" s="246" t="s">
        <v>19</v>
      </c>
      <c r="N401" s="247" t="s">
        <v>47</v>
      </c>
      <c r="O401" s="87"/>
      <c r="P401" s="216">
        <f>O401*H401</f>
        <v>0</v>
      </c>
      <c r="Q401" s="216">
        <v>0.036810000000000002</v>
      </c>
      <c r="R401" s="216">
        <f>Q401*H401</f>
        <v>0.42670152000000006</v>
      </c>
      <c r="S401" s="216">
        <v>0</v>
      </c>
      <c r="T401" s="217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8" t="s">
        <v>352</v>
      </c>
      <c r="AT401" s="218" t="s">
        <v>188</v>
      </c>
      <c r="AU401" s="218" t="s">
        <v>85</v>
      </c>
      <c r="AY401" s="20" t="s">
        <v>139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20" t="s">
        <v>83</v>
      </c>
      <c r="BK401" s="219">
        <f>ROUND(I401*H401,2)</f>
        <v>0</v>
      </c>
      <c r="BL401" s="20" t="s">
        <v>240</v>
      </c>
      <c r="BM401" s="218" t="s">
        <v>533</v>
      </c>
    </row>
    <row r="402" s="2" customFormat="1">
      <c r="A402" s="41"/>
      <c r="B402" s="42"/>
      <c r="C402" s="43"/>
      <c r="D402" s="220" t="s">
        <v>148</v>
      </c>
      <c r="E402" s="43"/>
      <c r="F402" s="221" t="s">
        <v>532</v>
      </c>
      <c r="G402" s="43"/>
      <c r="H402" s="43"/>
      <c r="I402" s="222"/>
      <c r="J402" s="43"/>
      <c r="K402" s="43"/>
      <c r="L402" s="47"/>
      <c r="M402" s="223"/>
      <c r="N402" s="22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148</v>
      </c>
      <c r="AU402" s="20" t="s">
        <v>85</v>
      </c>
    </row>
    <row r="403" s="2" customFormat="1" ht="16.5" customHeight="1">
      <c r="A403" s="41"/>
      <c r="B403" s="42"/>
      <c r="C403" s="207" t="s">
        <v>534</v>
      </c>
      <c r="D403" s="207" t="s">
        <v>141</v>
      </c>
      <c r="E403" s="208" t="s">
        <v>535</v>
      </c>
      <c r="F403" s="209" t="s">
        <v>536</v>
      </c>
      <c r="G403" s="210" t="s">
        <v>144</v>
      </c>
      <c r="H403" s="211">
        <v>85.680000000000007</v>
      </c>
      <c r="I403" s="212"/>
      <c r="J403" s="213">
        <f>ROUND(I403*H403,2)</f>
        <v>0</v>
      </c>
      <c r="K403" s="209" t="s">
        <v>145</v>
      </c>
      <c r="L403" s="47"/>
      <c r="M403" s="214" t="s">
        <v>19</v>
      </c>
      <c r="N403" s="215" t="s">
        <v>47</v>
      </c>
      <c r="O403" s="87"/>
      <c r="P403" s="216">
        <f>O403*H403</f>
        <v>0</v>
      </c>
      <c r="Q403" s="216">
        <v>0.00025000000000000001</v>
      </c>
      <c r="R403" s="216">
        <f>Q403*H403</f>
        <v>0.021420000000000002</v>
      </c>
      <c r="S403" s="216">
        <v>0</v>
      </c>
      <c r="T403" s="21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8" t="s">
        <v>240</v>
      </c>
      <c r="AT403" s="218" t="s">
        <v>141</v>
      </c>
      <c r="AU403" s="218" t="s">
        <v>85</v>
      </c>
      <c r="AY403" s="20" t="s">
        <v>139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20" t="s">
        <v>83</v>
      </c>
      <c r="BK403" s="219">
        <f>ROUND(I403*H403,2)</f>
        <v>0</v>
      </c>
      <c r="BL403" s="20" t="s">
        <v>240</v>
      </c>
      <c r="BM403" s="218" t="s">
        <v>537</v>
      </c>
    </row>
    <row r="404" s="2" customFormat="1">
      <c r="A404" s="41"/>
      <c r="B404" s="42"/>
      <c r="C404" s="43"/>
      <c r="D404" s="220" t="s">
        <v>148</v>
      </c>
      <c r="E404" s="43"/>
      <c r="F404" s="221" t="s">
        <v>538</v>
      </c>
      <c r="G404" s="43"/>
      <c r="H404" s="43"/>
      <c r="I404" s="222"/>
      <c r="J404" s="43"/>
      <c r="K404" s="43"/>
      <c r="L404" s="47"/>
      <c r="M404" s="223"/>
      <c r="N404" s="22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148</v>
      </c>
      <c r="AU404" s="20" t="s">
        <v>85</v>
      </c>
    </row>
    <row r="405" s="2" customFormat="1">
      <c r="A405" s="41"/>
      <c r="B405" s="42"/>
      <c r="C405" s="43"/>
      <c r="D405" s="225" t="s">
        <v>150</v>
      </c>
      <c r="E405" s="43"/>
      <c r="F405" s="226" t="s">
        <v>539</v>
      </c>
      <c r="G405" s="43"/>
      <c r="H405" s="43"/>
      <c r="I405" s="222"/>
      <c r="J405" s="43"/>
      <c r="K405" s="43"/>
      <c r="L405" s="47"/>
      <c r="M405" s="223"/>
      <c r="N405" s="22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150</v>
      </c>
      <c r="AU405" s="20" t="s">
        <v>85</v>
      </c>
    </row>
    <row r="406" s="13" customFormat="1">
      <c r="A406" s="13"/>
      <c r="B406" s="227"/>
      <c r="C406" s="228"/>
      <c r="D406" s="220" t="s">
        <v>158</v>
      </c>
      <c r="E406" s="229" t="s">
        <v>19</v>
      </c>
      <c r="F406" s="230" t="s">
        <v>540</v>
      </c>
      <c r="G406" s="228"/>
      <c r="H406" s="231">
        <v>3.6000000000000001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158</v>
      </c>
      <c r="AU406" s="237" t="s">
        <v>85</v>
      </c>
      <c r="AV406" s="13" t="s">
        <v>85</v>
      </c>
      <c r="AW406" s="13" t="s">
        <v>37</v>
      </c>
      <c r="AX406" s="13" t="s">
        <v>76</v>
      </c>
      <c r="AY406" s="237" t="s">
        <v>139</v>
      </c>
    </row>
    <row r="407" s="13" customFormat="1">
      <c r="A407" s="13"/>
      <c r="B407" s="227"/>
      <c r="C407" s="228"/>
      <c r="D407" s="220" t="s">
        <v>158</v>
      </c>
      <c r="E407" s="229" t="s">
        <v>19</v>
      </c>
      <c r="F407" s="230" t="s">
        <v>541</v>
      </c>
      <c r="G407" s="228"/>
      <c r="H407" s="231">
        <v>82.079999999999998</v>
      </c>
      <c r="I407" s="232"/>
      <c r="J407" s="228"/>
      <c r="K407" s="228"/>
      <c r="L407" s="233"/>
      <c r="M407" s="234"/>
      <c r="N407" s="235"/>
      <c r="O407" s="235"/>
      <c r="P407" s="235"/>
      <c r="Q407" s="235"/>
      <c r="R407" s="235"/>
      <c r="S407" s="235"/>
      <c r="T407" s="23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7" t="s">
        <v>158</v>
      </c>
      <c r="AU407" s="237" t="s">
        <v>85</v>
      </c>
      <c r="AV407" s="13" t="s">
        <v>85</v>
      </c>
      <c r="AW407" s="13" t="s">
        <v>37</v>
      </c>
      <c r="AX407" s="13" t="s">
        <v>76</v>
      </c>
      <c r="AY407" s="237" t="s">
        <v>139</v>
      </c>
    </row>
    <row r="408" s="14" customFormat="1">
      <c r="A408" s="14"/>
      <c r="B408" s="248"/>
      <c r="C408" s="249"/>
      <c r="D408" s="220" t="s">
        <v>158</v>
      </c>
      <c r="E408" s="250" t="s">
        <v>19</v>
      </c>
      <c r="F408" s="251" t="s">
        <v>266</v>
      </c>
      <c r="G408" s="249"/>
      <c r="H408" s="252">
        <v>85.680000000000007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8" t="s">
        <v>158</v>
      </c>
      <c r="AU408" s="258" t="s">
        <v>85</v>
      </c>
      <c r="AV408" s="14" t="s">
        <v>146</v>
      </c>
      <c r="AW408" s="14" t="s">
        <v>37</v>
      </c>
      <c r="AX408" s="14" t="s">
        <v>83</v>
      </c>
      <c r="AY408" s="258" t="s">
        <v>139</v>
      </c>
    </row>
    <row r="409" s="2" customFormat="1" ht="16.5" customHeight="1">
      <c r="A409" s="41"/>
      <c r="B409" s="42"/>
      <c r="C409" s="238" t="s">
        <v>542</v>
      </c>
      <c r="D409" s="238" t="s">
        <v>188</v>
      </c>
      <c r="E409" s="239" t="s">
        <v>543</v>
      </c>
      <c r="F409" s="240" t="s">
        <v>544</v>
      </c>
      <c r="G409" s="241" t="s">
        <v>144</v>
      </c>
      <c r="H409" s="242">
        <v>85.680000000000007</v>
      </c>
      <c r="I409" s="243"/>
      <c r="J409" s="244">
        <f>ROUND(I409*H409,2)</f>
        <v>0</v>
      </c>
      <c r="K409" s="240" t="s">
        <v>145</v>
      </c>
      <c r="L409" s="245"/>
      <c r="M409" s="246" t="s">
        <v>19</v>
      </c>
      <c r="N409" s="247" t="s">
        <v>47</v>
      </c>
      <c r="O409" s="87"/>
      <c r="P409" s="216">
        <f>O409*H409</f>
        <v>0</v>
      </c>
      <c r="Q409" s="216">
        <v>0.036420000000000001</v>
      </c>
      <c r="R409" s="216">
        <f>Q409*H409</f>
        <v>3.1204656000000002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352</v>
      </c>
      <c r="AT409" s="218" t="s">
        <v>188</v>
      </c>
      <c r="AU409" s="218" t="s">
        <v>85</v>
      </c>
      <c r="AY409" s="20" t="s">
        <v>139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20" t="s">
        <v>83</v>
      </c>
      <c r="BK409" s="219">
        <f>ROUND(I409*H409,2)</f>
        <v>0</v>
      </c>
      <c r="BL409" s="20" t="s">
        <v>240</v>
      </c>
      <c r="BM409" s="218" t="s">
        <v>545</v>
      </c>
    </row>
    <row r="410" s="2" customFormat="1">
      <c r="A410" s="41"/>
      <c r="B410" s="42"/>
      <c r="C410" s="43"/>
      <c r="D410" s="220" t="s">
        <v>148</v>
      </c>
      <c r="E410" s="43"/>
      <c r="F410" s="221" t="s">
        <v>544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148</v>
      </c>
      <c r="AU410" s="20" t="s">
        <v>85</v>
      </c>
    </row>
    <row r="411" s="2" customFormat="1" ht="16.5" customHeight="1">
      <c r="A411" s="41"/>
      <c r="B411" s="42"/>
      <c r="C411" s="207" t="s">
        <v>546</v>
      </c>
      <c r="D411" s="207" t="s">
        <v>141</v>
      </c>
      <c r="E411" s="208" t="s">
        <v>547</v>
      </c>
      <c r="F411" s="209" t="s">
        <v>548</v>
      </c>
      <c r="G411" s="210" t="s">
        <v>549</v>
      </c>
      <c r="H411" s="211">
        <v>5</v>
      </c>
      <c r="I411" s="212"/>
      <c r="J411" s="213">
        <f>ROUND(I411*H411,2)</f>
        <v>0</v>
      </c>
      <c r="K411" s="209" t="s">
        <v>145</v>
      </c>
      <c r="L411" s="47"/>
      <c r="M411" s="214" t="s">
        <v>19</v>
      </c>
      <c r="N411" s="215" t="s">
        <v>47</v>
      </c>
      <c r="O411" s="87"/>
      <c r="P411" s="216">
        <f>O411*H411</f>
        <v>0</v>
      </c>
      <c r="Q411" s="216">
        <v>0.00025999999999999998</v>
      </c>
      <c r="R411" s="216">
        <f>Q411*H411</f>
        <v>0.0012999999999999999</v>
      </c>
      <c r="S411" s="216">
        <v>0</v>
      </c>
      <c r="T411" s="21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8" t="s">
        <v>240</v>
      </c>
      <c r="AT411" s="218" t="s">
        <v>141</v>
      </c>
      <c r="AU411" s="218" t="s">
        <v>85</v>
      </c>
      <c r="AY411" s="20" t="s">
        <v>139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20" t="s">
        <v>83</v>
      </c>
      <c r="BK411" s="219">
        <f>ROUND(I411*H411,2)</f>
        <v>0</v>
      </c>
      <c r="BL411" s="20" t="s">
        <v>240</v>
      </c>
      <c r="BM411" s="218" t="s">
        <v>550</v>
      </c>
    </row>
    <row r="412" s="2" customFormat="1">
      <c r="A412" s="41"/>
      <c r="B412" s="42"/>
      <c r="C412" s="43"/>
      <c r="D412" s="220" t="s">
        <v>148</v>
      </c>
      <c r="E412" s="43"/>
      <c r="F412" s="221" t="s">
        <v>551</v>
      </c>
      <c r="G412" s="43"/>
      <c r="H412" s="43"/>
      <c r="I412" s="222"/>
      <c r="J412" s="43"/>
      <c r="K412" s="43"/>
      <c r="L412" s="47"/>
      <c r="M412" s="223"/>
      <c r="N412" s="22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148</v>
      </c>
      <c r="AU412" s="20" t="s">
        <v>85</v>
      </c>
    </row>
    <row r="413" s="2" customFormat="1">
      <c r="A413" s="41"/>
      <c r="B413" s="42"/>
      <c r="C413" s="43"/>
      <c r="D413" s="225" t="s">
        <v>150</v>
      </c>
      <c r="E413" s="43"/>
      <c r="F413" s="226" t="s">
        <v>552</v>
      </c>
      <c r="G413" s="43"/>
      <c r="H413" s="43"/>
      <c r="I413" s="222"/>
      <c r="J413" s="43"/>
      <c r="K413" s="43"/>
      <c r="L413" s="47"/>
      <c r="M413" s="223"/>
      <c r="N413" s="22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150</v>
      </c>
      <c r="AU413" s="20" t="s">
        <v>85</v>
      </c>
    </row>
    <row r="414" s="13" customFormat="1">
      <c r="A414" s="13"/>
      <c r="B414" s="227"/>
      <c r="C414" s="228"/>
      <c r="D414" s="220" t="s">
        <v>158</v>
      </c>
      <c r="E414" s="229" t="s">
        <v>19</v>
      </c>
      <c r="F414" s="230" t="s">
        <v>553</v>
      </c>
      <c r="G414" s="228"/>
      <c r="H414" s="231">
        <v>3</v>
      </c>
      <c r="I414" s="232"/>
      <c r="J414" s="228"/>
      <c r="K414" s="228"/>
      <c r="L414" s="233"/>
      <c r="M414" s="234"/>
      <c r="N414" s="235"/>
      <c r="O414" s="235"/>
      <c r="P414" s="235"/>
      <c r="Q414" s="235"/>
      <c r="R414" s="235"/>
      <c r="S414" s="235"/>
      <c r="T414" s="23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7" t="s">
        <v>158</v>
      </c>
      <c r="AU414" s="237" t="s">
        <v>85</v>
      </c>
      <c r="AV414" s="13" t="s">
        <v>85</v>
      </c>
      <c r="AW414" s="13" t="s">
        <v>37</v>
      </c>
      <c r="AX414" s="13" t="s">
        <v>76</v>
      </c>
      <c r="AY414" s="237" t="s">
        <v>139</v>
      </c>
    </row>
    <row r="415" s="13" customFormat="1">
      <c r="A415" s="13"/>
      <c r="B415" s="227"/>
      <c r="C415" s="228"/>
      <c r="D415" s="220" t="s">
        <v>158</v>
      </c>
      <c r="E415" s="229" t="s">
        <v>19</v>
      </c>
      <c r="F415" s="230" t="s">
        <v>554</v>
      </c>
      <c r="G415" s="228"/>
      <c r="H415" s="231">
        <v>2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7" t="s">
        <v>158</v>
      </c>
      <c r="AU415" s="237" t="s">
        <v>85</v>
      </c>
      <c r="AV415" s="13" t="s">
        <v>85</v>
      </c>
      <c r="AW415" s="13" t="s">
        <v>37</v>
      </c>
      <c r="AX415" s="13" t="s">
        <v>76</v>
      </c>
      <c r="AY415" s="237" t="s">
        <v>139</v>
      </c>
    </row>
    <row r="416" s="14" customFormat="1">
      <c r="A416" s="14"/>
      <c r="B416" s="248"/>
      <c r="C416" s="249"/>
      <c r="D416" s="220" t="s">
        <v>158</v>
      </c>
      <c r="E416" s="250" t="s">
        <v>19</v>
      </c>
      <c r="F416" s="251" t="s">
        <v>266</v>
      </c>
      <c r="G416" s="249"/>
      <c r="H416" s="252">
        <v>5</v>
      </c>
      <c r="I416" s="253"/>
      <c r="J416" s="249"/>
      <c r="K416" s="249"/>
      <c r="L416" s="254"/>
      <c r="M416" s="255"/>
      <c r="N416" s="256"/>
      <c r="O416" s="256"/>
      <c r="P416" s="256"/>
      <c r="Q416" s="256"/>
      <c r="R416" s="256"/>
      <c r="S416" s="256"/>
      <c r="T416" s="25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8" t="s">
        <v>158</v>
      </c>
      <c r="AU416" s="258" t="s">
        <v>85</v>
      </c>
      <c r="AV416" s="14" t="s">
        <v>146</v>
      </c>
      <c r="AW416" s="14" t="s">
        <v>37</v>
      </c>
      <c r="AX416" s="14" t="s">
        <v>83</v>
      </c>
      <c r="AY416" s="258" t="s">
        <v>139</v>
      </c>
    </row>
    <row r="417" s="2" customFormat="1" ht="16.5" customHeight="1">
      <c r="A417" s="41"/>
      <c r="B417" s="42"/>
      <c r="C417" s="238" t="s">
        <v>555</v>
      </c>
      <c r="D417" s="238" t="s">
        <v>188</v>
      </c>
      <c r="E417" s="239" t="s">
        <v>556</v>
      </c>
      <c r="F417" s="240" t="s">
        <v>557</v>
      </c>
      <c r="G417" s="241" t="s">
        <v>144</v>
      </c>
      <c r="H417" s="242">
        <v>2.3399999999999999</v>
      </c>
      <c r="I417" s="243"/>
      <c r="J417" s="244">
        <f>ROUND(I417*H417,2)</f>
        <v>0</v>
      </c>
      <c r="K417" s="240" t="s">
        <v>145</v>
      </c>
      <c r="L417" s="245"/>
      <c r="M417" s="246" t="s">
        <v>19</v>
      </c>
      <c r="N417" s="247" t="s">
        <v>47</v>
      </c>
      <c r="O417" s="87"/>
      <c r="P417" s="216">
        <f>O417*H417</f>
        <v>0</v>
      </c>
      <c r="Q417" s="216">
        <v>0.040280000000000003</v>
      </c>
      <c r="R417" s="216">
        <f>Q417*H417</f>
        <v>0.094255199999999997</v>
      </c>
      <c r="S417" s="216">
        <v>0</v>
      </c>
      <c r="T417" s="21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8" t="s">
        <v>352</v>
      </c>
      <c r="AT417" s="218" t="s">
        <v>188</v>
      </c>
      <c r="AU417" s="218" t="s">
        <v>85</v>
      </c>
      <c r="AY417" s="20" t="s">
        <v>139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20" t="s">
        <v>83</v>
      </c>
      <c r="BK417" s="219">
        <f>ROUND(I417*H417,2)</f>
        <v>0</v>
      </c>
      <c r="BL417" s="20" t="s">
        <v>240</v>
      </c>
      <c r="BM417" s="218" t="s">
        <v>558</v>
      </c>
    </row>
    <row r="418" s="2" customFormat="1">
      <c r="A418" s="41"/>
      <c r="B418" s="42"/>
      <c r="C418" s="43"/>
      <c r="D418" s="220" t="s">
        <v>148</v>
      </c>
      <c r="E418" s="43"/>
      <c r="F418" s="221" t="s">
        <v>557</v>
      </c>
      <c r="G418" s="43"/>
      <c r="H418" s="43"/>
      <c r="I418" s="222"/>
      <c r="J418" s="43"/>
      <c r="K418" s="43"/>
      <c r="L418" s="47"/>
      <c r="M418" s="223"/>
      <c r="N418" s="22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148</v>
      </c>
      <c r="AU418" s="20" t="s">
        <v>85</v>
      </c>
    </row>
    <row r="419" s="13" customFormat="1">
      <c r="A419" s="13"/>
      <c r="B419" s="227"/>
      <c r="C419" s="228"/>
      <c r="D419" s="220" t="s">
        <v>158</v>
      </c>
      <c r="E419" s="229" t="s">
        <v>19</v>
      </c>
      <c r="F419" s="230" t="s">
        <v>559</v>
      </c>
      <c r="G419" s="228"/>
      <c r="H419" s="231">
        <v>1.6200000000000001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158</v>
      </c>
      <c r="AU419" s="237" t="s">
        <v>85</v>
      </c>
      <c r="AV419" s="13" t="s">
        <v>85</v>
      </c>
      <c r="AW419" s="13" t="s">
        <v>37</v>
      </c>
      <c r="AX419" s="13" t="s">
        <v>76</v>
      </c>
      <c r="AY419" s="237" t="s">
        <v>139</v>
      </c>
    </row>
    <row r="420" s="13" customFormat="1">
      <c r="A420" s="13"/>
      <c r="B420" s="227"/>
      <c r="C420" s="228"/>
      <c r="D420" s="220" t="s">
        <v>158</v>
      </c>
      <c r="E420" s="229" t="s">
        <v>19</v>
      </c>
      <c r="F420" s="230" t="s">
        <v>560</v>
      </c>
      <c r="G420" s="228"/>
      <c r="H420" s="231">
        <v>0.71999999999999997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158</v>
      </c>
      <c r="AU420" s="237" t="s">
        <v>85</v>
      </c>
      <c r="AV420" s="13" t="s">
        <v>85</v>
      </c>
      <c r="AW420" s="13" t="s">
        <v>37</v>
      </c>
      <c r="AX420" s="13" t="s">
        <v>76</v>
      </c>
      <c r="AY420" s="237" t="s">
        <v>139</v>
      </c>
    </row>
    <row r="421" s="14" customFormat="1">
      <c r="A421" s="14"/>
      <c r="B421" s="248"/>
      <c r="C421" s="249"/>
      <c r="D421" s="220" t="s">
        <v>158</v>
      </c>
      <c r="E421" s="250" t="s">
        <v>19</v>
      </c>
      <c r="F421" s="251" t="s">
        <v>266</v>
      </c>
      <c r="G421" s="249"/>
      <c r="H421" s="252">
        <v>2.3399999999999999</v>
      </c>
      <c r="I421" s="253"/>
      <c r="J421" s="249"/>
      <c r="K421" s="249"/>
      <c r="L421" s="254"/>
      <c r="M421" s="255"/>
      <c r="N421" s="256"/>
      <c r="O421" s="256"/>
      <c r="P421" s="256"/>
      <c r="Q421" s="256"/>
      <c r="R421" s="256"/>
      <c r="S421" s="256"/>
      <c r="T421" s="25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8" t="s">
        <v>158</v>
      </c>
      <c r="AU421" s="258" t="s">
        <v>85</v>
      </c>
      <c r="AV421" s="14" t="s">
        <v>146</v>
      </c>
      <c r="AW421" s="14" t="s">
        <v>37</v>
      </c>
      <c r="AX421" s="14" t="s">
        <v>83</v>
      </c>
      <c r="AY421" s="258" t="s">
        <v>139</v>
      </c>
    </row>
    <row r="422" s="2" customFormat="1" ht="16.5" customHeight="1">
      <c r="A422" s="41"/>
      <c r="B422" s="42"/>
      <c r="C422" s="207" t="s">
        <v>561</v>
      </c>
      <c r="D422" s="207" t="s">
        <v>141</v>
      </c>
      <c r="E422" s="208" t="s">
        <v>562</v>
      </c>
      <c r="F422" s="209" t="s">
        <v>563</v>
      </c>
      <c r="G422" s="210" t="s">
        <v>549</v>
      </c>
      <c r="H422" s="211">
        <v>1</v>
      </c>
      <c r="I422" s="212"/>
      <c r="J422" s="213">
        <f>ROUND(I422*H422,2)</f>
        <v>0</v>
      </c>
      <c r="K422" s="209" t="s">
        <v>145</v>
      </c>
      <c r="L422" s="47"/>
      <c r="M422" s="214" t="s">
        <v>19</v>
      </c>
      <c r="N422" s="215" t="s">
        <v>47</v>
      </c>
      <c r="O422" s="87"/>
      <c r="P422" s="216">
        <f>O422*H422</f>
        <v>0</v>
      </c>
      <c r="Q422" s="216">
        <v>0.00087000000000000001</v>
      </c>
      <c r="R422" s="216">
        <f>Q422*H422</f>
        <v>0.00087000000000000001</v>
      </c>
      <c r="S422" s="216">
        <v>0</v>
      </c>
      <c r="T422" s="21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8" t="s">
        <v>240</v>
      </c>
      <c r="AT422" s="218" t="s">
        <v>141</v>
      </c>
      <c r="AU422" s="218" t="s">
        <v>85</v>
      </c>
      <c r="AY422" s="20" t="s">
        <v>139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20" t="s">
        <v>83</v>
      </c>
      <c r="BK422" s="219">
        <f>ROUND(I422*H422,2)</f>
        <v>0</v>
      </c>
      <c r="BL422" s="20" t="s">
        <v>240</v>
      </c>
      <c r="BM422" s="218" t="s">
        <v>564</v>
      </c>
    </row>
    <row r="423" s="2" customFormat="1">
      <c r="A423" s="41"/>
      <c r="B423" s="42"/>
      <c r="C423" s="43"/>
      <c r="D423" s="220" t="s">
        <v>148</v>
      </c>
      <c r="E423" s="43"/>
      <c r="F423" s="221" t="s">
        <v>565</v>
      </c>
      <c r="G423" s="43"/>
      <c r="H423" s="43"/>
      <c r="I423" s="222"/>
      <c r="J423" s="43"/>
      <c r="K423" s="43"/>
      <c r="L423" s="47"/>
      <c r="M423" s="223"/>
      <c r="N423" s="22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148</v>
      </c>
      <c r="AU423" s="20" t="s">
        <v>85</v>
      </c>
    </row>
    <row r="424" s="2" customFormat="1">
      <c r="A424" s="41"/>
      <c r="B424" s="42"/>
      <c r="C424" s="43"/>
      <c r="D424" s="225" t="s">
        <v>150</v>
      </c>
      <c r="E424" s="43"/>
      <c r="F424" s="226" t="s">
        <v>566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150</v>
      </c>
      <c r="AU424" s="20" t="s">
        <v>85</v>
      </c>
    </row>
    <row r="425" s="2" customFormat="1" ht="16.5" customHeight="1">
      <c r="A425" s="41"/>
      <c r="B425" s="42"/>
      <c r="C425" s="238" t="s">
        <v>567</v>
      </c>
      <c r="D425" s="238" t="s">
        <v>188</v>
      </c>
      <c r="E425" s="239" t="s">
        <v>568</v>
      </c>
      <c r="F425" s="240" t="s">
        <v>569</v>
      </c>
      <c r="G425" s="241" t="s">
        <v>144</v>
      </c>
      <c r="H425" s="242">
        <v>1.7729999999999999</v>
      </c>
      <c r="I425" s="243"/>
      <c r="J425" s="244">
        <f>ROUND(I425*H425,2)</f>
        <v>0</v>
      </c>
      <c r="K425" s="240" t="s">
        <v>145</v>
      </c>
      <c r="L425" s="245"/>
      <c r="M425" s="246" t="s">
        <v>19</v>
      </c>
      <c r="N425" s="247" t="s">
        <v>47</v>
      </c>
      <c r="O425" s="87"/>
      <c r="P425" s="216">
        <f>O425*H425</f>
        <v>0</v>
      </c>
      <c r="Q425" s="216">
        <v>0.024230000000000002</v>
      </c>
      <c r="R425" s="216">
        <f>Q425*H425</f>
        <v>0.042959789999999998</v>
      </c>
      <c r="S425" s="216">
        <v>0</v>
      </c>
      <c r="T425" s="217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8" t="s">
        <v>352</v>
      </c>
      <c r="AT425" s="218" t="s">
        <v>188</v>
      </c>
      <c r="AU425" s="218" t="s">
        <v>85</v>
      </c>
      <c r="AY425" s="20" t="s">
        <v>139</v>
      </c>
      <c r="BE425" s="219">
        <f>IF(N425="základní",J425,0)</f>
        <v>0</v>
      </c>
      <c r="BF425" s="219">
        <f>IF(N425="snížená",J425,0)</f>
        <v>0</v>
      </c>
      <c r="BG425" s="219">
        <f>IF(N425="zákl. přenesená",J425,0)</f>
        <v>0</v>
      </c>
      <c r="BH425" s="219">
        <f>IF(N425="sníž. přenesená",J425,0)</f>
        <v>0</v>
      </c>
      <c r="BI425" s="219">
        <f>IF(N425="nulová",J425,0)</f>
        <v>0</v>
      </c>
      <c r="BJ425" s="20" t="s">
        <v>83</v>
      </c>
      <c r="BK425" s="219">
        <f>ROUND(I425*H425,2)</f>
        <v>0</v>
      </c>
      <c r="BL425" s="20" t="s">
        <v>240</v>
      </c>
      <c r="BM425" s="218" t="s">
        <v>570</v>
      </c>
    </row>
    <row r="426" s="2" customFormat="1">
      <c r="A426" s="41"/>
      <c r="B426" s="42"/>
      <c r="C426" s="43"/>
      <c r="D426" s="220" t="s">
        <v>148</v>
      </c>
      <c r="E426" s="43"/>
      <c r="F426" s="221" t="s">
        <v>569</v>
      </c>
      <c r="G426" s="43"/>
      <c r="H426" s="43"/>
      <c r="I426" s="222"/>
      <c r="J426" s="43"/>
      <c r="K426" s="43"/>
      <c r="L426" s="47"/>
      <c r="M426" s="223"/>
      <c r="N426" s="224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148</v>
      </c>
      <c r="AU426" s="20" t="s">
        <v>85</v>
      </c>
    </row>
    <row r="427" s="13" customFormat="1">
      <c r="A427" s="13"/>
      <c r="B427" s="227"/>
      <c r="C427" s="228"/>
      <c r="D427" s="220" t="s">
        <v>158</v>
      </c>
      <c r="E427" s="229" t="s">
        <v>19</v>
      </c>
      <c r="F427" s="230" t="s">
        <v>571</v>
      </c>
      <c r="G427" s="228"/>
      <c r="H427" s="231">
        <v>1.7729999999999999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158</v>
      </c>
      <c r="AU427" s="237" t="s">
        <v>85</v>
      </c>
      <c r="AV427" s="13" t="s">
        <v>85</v>
      </c>
      <c r="AW427" s="13" t="s">
        <v>37</v>
      </c>
      <c r="AX427" s="13" t="s">
        <v>83</v>
      </c>
      <c r="AY427" s="237" t="s">
        <v>139</v>
      </c>
    </row>
    <row r="428" s="2" customFormat="1" ht="16.5" customHeight="1">
      <c r="A428" s="41"/>
      <c r="B428" s="42"/>
      <c r="C428" s="207" t="s">
        <v>572</v>
      </c>
      <c r="D428" s="207" t="s">
        <v>141</v>
      </c>
      <c r="E428" s="208" t="s">
        <v>573</v>
      </c>
      <c r="F428" s="209" t="s">
        <v>574</v>
      </c>
      <c r="G428" s="210" t="s">
        <v>549</v>
      </c>
      <c r="H428" s="211">
        <v>1</v>
      </c>
      <c r="I428" s="212"/>
      <c r="J428" s="213">
        <f>ROUND(I428*H428,2)</f>
        <v>0</v>
      </c>
      <c r="K428" s="209" t="s">
        <v>145</v>
      </c>
      <c r="L428" s="47"/>
      <c r="M428" s="214" t="s">
        <v>19</v>
      </c>
      <c r="N428" s="215" t="s">
        <v>47</v>
      </c>
      <c r="O428" s="87"/>
      <c r="P428" s="216">
        <f>O428*H428</f>
        <v>0</v>
      </c>
      <c r="Q428" s="216">
        <v>0.00088999999999999995</v>
      </c>
      <c r="R428" s="216">
        <f>Q428*H428</f>
        <v>0.00088999999999999995</v>
      </c>
      <c r="S428" s="216">
        <v>0</v>
      </c>
      <c r="T428" s="217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8" t="s">
        <v>240</v>
      </c>
      <c r="AT428" s="218" t="s">
        <v>141</v>
      </c>
      <c r="AU428" s="218" t="s">
        <v>85</v>
      </c>
      <c r="AY428" s="20" t="s">
        <v>139</v>
      </c>
      <c r="BE428" s="219">
        <f>IF(N428="základní",J428,0)</f>
        <v>0</v>
      </c>
      <c r="BF428" s="219">
        <f>IF(N428="snížená",J428,0)</f>
        <v>0</v>
      </c>
      <c r="BG428" s="219">
        <f>IF(N428="zákl. přenesená",J428,0)</f>
        <v>0</v>
      </c>
      <c r="BH428" s="219">
        <f>IF(N428="sníž. přenesená",J428,0)</f>
        <v>0</v>
      </c>
      <c r="BI428" s="219">
        <f>IF(N428="nulová",J428,0)</f>
        <v>0</v>
      </c>
      <c r="BJ428" s="20" t="s">
        <v>83</v>
      </c>
      <c r="BK428" s="219">
        <f>ROUND(I428*H428,2)</f>
        <v>0</v>
      </c>
      <c r="BL428" s="20" t="s">
        <v>240</v>
      </c>
      <c r="BM428" s="218" t="s">
        <v>575</v>
      </c>
    </row>
    <row r="429" s="2" customFormat="1">
      <c r="A429" s="41"/>
      <c r="B429" s="42"/>
      <c r="C429" s="43"/>
      <c r="D429" s="220" t="s">
        <v>148</v>
      </c>
      <c r="E429" s="43"/>
      <c r="F429" s="221" t="s">
        <v>576</v>
      </c>
      <c r="G429" s="43"/>
      <c r="H429" s="43"/>
      <c r="I429" s="222"/>
      <c r="J429" s="43"/>
      <c r="K429" s="43"/>
      <c r="L429" s="47"/>
      <c r="M429" s="223"/>
      <c r="N429" s="22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148</v>
      </c>
      <c r="AU429" s="20" t="s">
        <v>85</v>
      </c>
    </row>
    <row r="430" s="2" customFormat="1">
      <c r="A430" s="41"/>
      <c r="B430" s="42"/>
      <c r="C430" s="43"/>
      <c r="D430" s="225" t="s">
        <v>150</v>
      </c>
      <c r="E430" s="43"/>
      <c r="F430" s="226" t="s">
        <v>577</v>
      </c>
      <c r="G430" s="43"/>
      <c r="H430" s="43"/>
      <c r="I430" s="222"/>
      <c r="J430" s="43"/>
      <c r="K430" s="43"/>
      <c r="L430" s="47"/>
      <c r="M430" s="223"/>
      <c r="N430" s="224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150</v>
      </c>
      <c r="AU430" s="20" t="s">
        <v>85</v>
      </c>
    </row>
    <row r="431" s="2" customFormat="1" ht="21.75" customHeight="1">
      <c r="A431" s="41"/>
      <c r="B431" s="42"/>
      <c r="C431" s="238" t="s">
        <v>578</v>
      </c>
      <c r="D431" s="238" t="s">
        <v>188</v>
      </c>
      <c r="E431" s="239" t="s">
        <v>579</v>
      </c>
      <c r="F431" s="240" t="s">
        <v>580</v>
      </c>
      <c r="G431" s="241" t="s">
        <v>144</v>
      </c>
      <c r="H431" s="242">
        <v>2.4929999999999999</v>
      </c>
      <c r="I431" s="243"/>
      <c r="J431" s="244">
        <f>ROUND(I431*H431,2)</f>
        <v>0</v>
      </c>
      <c r="K431" s="240" t="s">
        <v>145</v>
      </c>
      <c r="L431" s="245"/>
      <c r="M431" s="246" t="s">
        <v>19</v>
      </c>
      <c r="N431" s="247" t="s">
        <v>47</v>
      </c>
      <c r="O431" s="87"/>
      <c r="P431" s="216">
        <f>O431*H431</f>
        <v>0</v>
      </c>
      <c r="Q431" s="216">
        <v>0.01908</v>
      </c>
      <c r="R431" s="216">
        <f>Q431*H431</f>
        <v>0.047566439999999995</v>
      </c>
      <c r="S431" s="216">
        <v>0</v>
      </c>
      <c r="T431" s="217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8" t="s">
        <v>352</v>
      </c>
      <c r="AT431" s="218" t="s">
        <v>188</v>
      </c>
      <c r="AU431" s="218" t="s">
        <v>85</v>
      </c>
      <c r="AY431" s="20" t="s">
        <v>139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20" t="s">
        <v>83</v>
      </c>
      <c r="BK431" s="219">
        <f>ROUND(I431*H431,2)</f>
        <v>0</v>
      </c>
      <c r="BL431" s="20" t="s">
        <v>240</v>
      </c>
      <c r="BM431" s="218" t="s">
        <v>581</v>
      </c>
    </row>
    <row r="432" s="2" customFormat="1">
      <c r="A432" s="41"/>
      <c r="B432" s="42"/>
      <c r="C432" s="43"/>
      <c r="D432" s="220" t="s">
        <v>148</v>
      </c>
      <c r="E432" s="43"/>
      <c r="F432" s="221" t="s">
        <v>580</v>
      </c>
      <c r="G432" s="43"/>
      <c r="H432" s="43"/>
      <c r="I432" s="222"/>
      <c r="J432" s="43"/>
      <c r="K432" s="43"/>
      <c r="L432" s="47"/>
      <c r="M432" s="223"/>
      <c r="N432" s="22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148</v>
      </c>
      <c r="AU432" s="20" t="s">
        <v>85</v>
      </c>
    </row>
    <row r="433" s="13" customFormat="1">
      <c r="A433" s="13"/>
      <c r="B433" s="227"/>
      <c r="C433" s="228"/>
      <c r="D433" s="220" t="s">
        <v>158</v>
      </c>
      <c r="E433" s="229" t="s">
        <v>19</v>
      </c>
      <c r="F433" s="230" t="s">
        <v>582</v>
      </c>
      <c r="G433" s="228"/>
      <c r="H433" s="231">
        <v>2.4929999999999999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158</v>
      </c>
      <c r="AU433" s="237" t="s">
        <v>85</v>
      </c>
      <c r="AV433" s="13" t="s">
        <v>85</v>
      </c>
      <c r="AW433" s="13" t="s">
        <v>37</v>
      </c>
      <c r="AX433" s="13" t="s">
        <v>83</v>
      </c>
      <c r="AY433" s="237" t="s">
        <v>139</v>
      </c>
    </row>
    <row r="434" s="2" customFormat="1" ht="16.5" customHeight="1">
      <c r="A434" s="41"/>
      <c r="B434" s="42"/>
      <c r="C434" s="207" t="s">
        <v>583</v>
      </c>
      <c r="D434" s="207" t="s">
        <v>141</v>
      </c>
      <c r="E434" s="208" t="s">
        <v>584</v>
      </c>
      <c r="F434" s="209" t="s">
        <v>585</v>
      </c>
      <c r="G434" s="210" t="s">
        <v>208</v>
      </c>
      <c r="H434" s="211">
        <v>59</v>
      </c>
      <c r="I434" s="212"/>
      <c r="J434" s="213">
        <f>ROUND(I434*H434,2)</f>
        <v>0</v>
      </c>
      <c r="K434" s="209" t="s">
        <v>145</v>
      </c>
      <c r="L434" s="47"/>
      <c r="M434" s="214" t="s">
        <v>19</v>
      </c>
      <c r="N434" s="215" t="s">
        <v>47</v>
      </c>
      <c r="O434" s="87"/>
      <c r="P434" s="216">
        <f>O434*H434</f>
        <v>0</v>
      </c>
      <c r="Q434" s="216">
        <v>0</v>
      </c>
      <c r="R434" s="216">
        <f>Q434*H434</f>
        <v>0</v>
      </c>
      <c r="S434" s="216">
        <v>0.0050000000000000001</v>
      </c>
      <c r="T434" s="217">
        <f>S434*H434</f>
        <v>0.29499999999999998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240</v>
      </c>
      <c r="AT434" s="218" t="s">
        <v>141</v>
      </c>
      <c r="AU434" s="218" t="s">
        <v>85</v>
      </c>
      <c r="AY434" s="20" t="s">
        <v>139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20" t="s">
        <v>83</v>
      </c>
      <c r="BK434" s="219">
        <f>ROUND(I434*H434,2)</f>
        <v>0</v>
      </c>
      <c r="BL434" s="20" t="s">
        <v>240</v>
      </c>
      <c r="BM434" s="218" t="s">
        <v>586</v>
      </c>
    </row>
    <row r="435" s="2" customFormat="1">
      <c r="A435" s="41"/>
      <c r="B435" s="42"/>
      <c r="C435" s="43"/>
      <c r="D435" s="220" t="s">
        <v>148</v>
      </c>
      <c r="E435" s="43"/>
      <c r="F435" s="221" t="s">
        <v>587</v>
      </c>
      <c r="G435" s="43"/>
      <c r="H435" s="43"/>
      <c r="I435" s="222"/>
      <c r="J435" s="43"/>
      <c r="K435" s="43"/>
      <c r="L435" s="47"/>
      <c r="M435" s="223"/>
      <c r="N435" s="22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148</v>
      </c>
      <c r="AU435" s="20" t="s">
        <v>85</v>
      </c>
    </row>
    <row r="436" s="2" customFormat="1">
      <c r="A436" s="41"/>
      <c r="B436" s="42"/>
      <c r="C436" s="43"/>
      <c r="D436" s="225" t="s">
        <v>150</v>
      </c>
      <c r="E436" s="43"/>
      <c r="F436" s="226" t="s">
        <v>588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150</v>
      </c>
      <c r="AU436" s="20" t="s">
        <v>85</v>
      </c>
    </row>
    <row r="437" s="13" customFormat="1">
      <c r="A437" s="13"/>
      <c r="B437" s="227"/>
      <c r="C437" s="228"/>
      <c r="D437" s="220" t="s">
        <v>158</v>
      </c>
      <c r="E437" s="229" t="s">
        <v>19</v>
      </c>
      <c r="F437" s="230" t="s">
        <v>346</v>
      </c>
      <c r="G437" s="228"/>
      <c r="H437" s="231">
        <v>2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158</v>
      </c>
      <c r="AU437" s="237" t="s">
        <v>85</v>
      </c>
      <c r="AV437" s="13" t="s">
        <v>85</v>
      </c>
      <c r="AW437" s="13" t="s">
        <v>37</v>
      </c>
      <c r="AX437" s="13" t="s">
        <v>76</v>
      </c>
      <c r="AY437" s="237" t="s">
        <v>139</v>
      </c>
    </row>
    <row r="438" s="13" customFormat="1">
      <c r="A438" s="13"/>
      <c r="B438" s="227"/>
      <c r="C438" s="228"/>
      <c r="D438" s="220" t="s">
        <v>158</v>
      </c>
      <c r="E438" s="229" t="s">
        <v>19</v>
      </c>
      <c r="F438" s="230" t="s">
        <v>347</v>
      </c>
      <c r="G438" s="228"/>
      <c r="H438" s="231">
        <v>45.600000000000001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158</v>
      </c>
      <c r="AU438" s="237" t="s">
        <v>85</v>
      </c>
      <c r="AV438" s="13" t="s">
        <v>85</v>
      </c>
      <c r="AW438" s="13" t="s">
        <v>37</v>
      </c>
      <c r="AX438" s="13" t="s">
        <v>76</v>
      </c>
      <c r="AY438" s="237" t="s">
        <v>139</v>
      </c>
    </row>
    <row r="439" s="13" customFormat="1">
      <c r="A439" s="13"/>
      <c r="B439" s="227"/>
      <c r="C439" s="228"/>
      <c r="D439" s="220" t="s">
        <v>158</v>
      </c>
      <c r="E439" s="229" t="s">
        <v>19</v>
      </c>
      <c r="F439" s="230" t="s">
        <v>348</v>
      </c>
      <c r="G439" s="228"/>
      <c r="H439" s="231">
        <v>6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158</v>
      </c>
      <c r="AU439" s="237" t="s">
        <v>85</v>
      </c>
      <c r="AV439" s="13" t="s">
        <v>85</v>
      </c>
      <c r="AW439" s="13" t="s">
        <v>37</v>
      </c>
      <c r="AX439" s="13" t="s">
        <v>76</v>
      </c>
      <c r="AY439" s="237" t="s">
        <v>139</v>
      </c>
    </row>
    <row r="440" s="13" customFormat="1">
      <c r="A440" s="13"/>
      <c r="B440" s="227"/>
      <c r="C440" s="228"/>
      <c r="D440" s="220" t="s">
        <v>158</v>
      </c>
      <c r="E440" s="229" t="s">
        <v>19</v>
      </c>
      <c r="F440" s="230" t="s">
        <v>349</v>
      </c>
      <c r="G440" s="228"/>
      <c r="H440" s="231">
        <v>1.8</v>
      </c>
      <c r="I440" s="232"/>
      <c r="J440" s="228"/>
      <c r="K440" s="228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158</v>
      </c>
      <c r="AU440" s="237" t="s">
        <v>85</v>
      </c>
      <c r="AV440" s="13" t="s">
        <v>85</v>
      </c>
      <c r="AW440" s="13" t="s">
        <v>37</v>
      </c>
      <c r="AX440" s="13" t="s">
        <v>76</v>
      </c>
      <c r="AY440" s="237" t="s">
        <v>139</v>
      </c>
    </row>
    <row r="441" s="13" customFormat="1">
      <c r="A441" s="13"/>
      <c r="B441" s="227"/>
      <c r="C441" s="228"/>
      <c r="D441" s="220" t="s">
        <v>158</v>
      </c>
      <c r="E441" s="229" t="s">
        <v>19</v>
      </c>
      <c r="F441" s="230" t="s">
        <v>350</v>
      </c>
      <c r="G441" s="228"/>
      <c r="H441" s="231">
        <v>1.2</v>
      </c>
      <c r="I441" s="232"/>
      <c r="J441" s="228"/>
      <c r="K441" s="228"/>
      <c r="L441" s="233"/>
      <c r="M441" s="234"/>
      <c r="N441" s="235"/>
      <c r="O441" s="235"/>
      <c r="P441" s="235"/>
      <c r="Q441" s="235"/>
      <c r="R441" s="235"/>
      <c r="S441" s="235"/>
      <c r="T441" s="23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7" t="s">
        <v>158</v>
      </c>
      <c r="AU441" s="237" t="s">
        <v>85</v>
      </c>
      <c r="AV441" s="13" t="s">
        <v>85</v>
      </c>
      <c r="AW441" s="13" t="s">
        <v>37</v>
      </c>
      <c r="AX441" s="13" t="s">
        <v>76</v>
      </c>
      <c r="AY441" s="237" t="s">
        <v>139</v>
      </c>
    </row>
    <row r="442" s="13" customFormat="1">
      <c r="A442" s="13"/>
      <c r="B442" s="227"/>
      <c r="C442" s="228"/>
      <c r="D442" s="220" t="s">
        <v>158</v>
      </c>
      <c r="E442" s="229" t="s">
        <v>19</v>
      </c>
      <c r="F442" s="230" t="s">
        <v>351</v>
      </c>
      <c r="G442" s="228"/>
      <c r="H442" s="231">
        <v>1.2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158</v>
      </c>
      <c r="AU442" s="237" t="s">
        <v>85</v>
      </c>
      <c r="AV442" s="13" t="s">
        <v>85</v>
      </c>
      <c r="AW442" s="13" t="s">
        <v>37</v>
      </c>
      <c r="AX442" s="13" t="s">
        <v>76</v>
      </c>
      <c r="AY442" s="237" t="s">
        <v>139</v>
      </c>
    </row>
    <row r="443" s="13" customFormat="1">
      <c r="A443" s="13"/>
      <c r="B443" s="227"/>
      <c r="C443" s="228"/>
      <c r="D443" s="220" t="s">
        <v>158</v>
      </c>
      <c r="E443" s="229" t="s">
        <v>19</v>
      </c>
      <c r="F443" s="230" t="s">
        <v>351</v>
      </c>
      <c r="G443" s="228"/>
      <c r="H443" s="231">
        <v>1.2</v>
      </c>
      <c r="I443" s="232"/>
      <c r="J443" s="228"/>
      <c r="K443" s="228"/>
      <c r="L443" s="233"/>
      <c r="M443" s="234"/>
      <c r="N443" s="235"/>
      <c r="O443" s="235"/>
      <c r="P443" s="235"/>
      <c r="Q443" s="235"/>
      <c r="R443" s="235"/>
      <c r="S443" s="235"/>
      <c r="T443" s="23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7" t="s">
        <v>158</v>
      </c>
      <c r="AU443" s="237" t="s">
        <v>85</v>
      </c>
      <c r="AV443" s="13" t="s">
        <v>85</v>
      </c>
      <c r="AW443" s="13" t="s">
        <v>37</v>
      </c>
      <c r="AX443" s="13" t="s">
        <v>76</v>
      </c>
      <c r="AY443" s="237" t="s">
        <v>139</v>
      </c>
    </row>
    <row r="444" s="14" customFormat="1">
      <c r="A444" s="14"/>
      <c r="B444" s="248"/>
      <c r="C444" s="249"/>
      <c r="D444" s="220" t="s">
        <v>158</v>
      </c>
      <c r="E444" s="250" t="s">
        <v>19</v>
      </c>
      <c r="F444" s="251" t="s">
        <v>266</v>
      </c>
      <c r="G444" s="249"/>
      <c r="H444" s="252">
        <v>59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8" t="s">
        <v>158</v>
      </c>
      <c r="AU444" s="258" t="s">
        <v>85</v>
      </c>
      <c r="AV444" s="14" t="s">
        <v>146</v>
      </c>
      <c r="AW444" s="14" t="s">
        <v>37</v>
      </c>
      <c r="AX444" s="14" t="s">
        <v>83</v>
      </c>
      <c r="AY444" s="258" t="s">
        <v>139</v>
      </c>
    </row>
    <row r="445" s="2" customFormat="1" ht="16.5" customHeight="1">
      <c r="A445" s="41"/>
      <c r="B445" s="42"/>
      <c r="C445" s="207" t="s">
        <v>589</v>
      </c>
      <c r="D445" s="207" t="s">
        <v>141</v>
      </c>
      <c r="E445" s="208" t="s">
        <v>590</v>
      </c>
      <c r="F445" s="209" t="s">
        <v>591</v>
      </c>
      <c r="G445" s="210" t="s">
        <v>208</v>
      </c>
      <c r="H445" s="211">
        <v>59</v>
      </c>
      <c r="I445" s="212"/>
      <c r="J445" s="213">
        <f>ROUND(I445*H445,2)</f>
        <v>0</v>
      </c>
      <c r="K445" s="209" t="s">
        <v>145</v>
      </c>
      <c r="L445" s="47"/>
      <c r="M445" s="214" t="s">
        <v>19</v>
      </c>
      <c r="N445" s="215" t="s">
        <v>47</v>
      </c>
      <c r="O445" s="87"/>
      <c r="P445" s="216">
        <f>O445*H445</f>
        <v>0</v>
      </c>
      <c r="Q445" s="216">
        <v>0</v>
      </c>
      <c r="R445" s="216">
        <f>Q445*H445</f>
        <v>0</v>
      </c>
      <c r="S445" s="216">
        <v>0</v>
      </c>
      <c r="T445" s="217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8" t="s">
        <v>240</v>
      </c>
      <c r="AT445" s="218" t="s">
        <v>141</v>
      </c>
      <c r="AU445" s="218" t="s">
        <v>85</v>
      </c>
      <c r="AY445" s="20" t="s">
        <v>139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20" t="s">
        <v>83</v>
      </c>
      <c r="BK445" s="219">
        <f>ROUND(I445*H445,2)</f>
        <v>0</v>
      </c>
      <c r="BL445" s="20" t="s">
        <v>240</v>
      </c>
      <c r="BM445" s="218" t="s">
        <v>592</v>
      </c>
    </row>
    <row r="446" s="2" customFormat="1">
      <c r="A446" s="41"/>
      <c r="B446" s="42"/>
      <c r="C446" s="43"/>
      <c r="D446" s="220" t="s">
        <v>148</v>
      </c>
      <c r="E446" s="43"/>
      <c r="F446" s="221" t="s">
        <v>593</v>
      </c>
      <c r="G446" s="43"/>
      <c r="H446" s="43"/>
      <c r="I446" s="222"/>
      <c r="J446" s="43"/>
      <c r="K446" s="43"/>
      <c r="L446" s="47"/>
      <c r="M446" s="223"/>
      <c r="N446" s="224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148</v>
      </c>
      <c r="AU446" s="20" t="s">
        <v>85</v>
      </c>
    </row>
    <row r="447" s="2" customFormat="1">
      <c r="A447" s="41"/>
      <c r="B447" s="42"/>
      <c r="C447" s="43"/>
      <c r="D447" s="225" t="s">
        <v>150</v>
      </c>
      <c r="E447" s="43"/>
      <c r="F447" s="226" t="s">
        <v>594</v>
      </c>
      <c r="G447" s="43"/>
      <c r="H447" s="43"/>
      <c r="I447" s="222"/>
      <c r="J447" s="43"/>
      <c r="K447" s="43"/>
      <c r="L447" s="47"/>
      <c r="M447" s="223"/>
      <c r="N447" s="224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150</v>
      </c>
      <c r="AU447" s="20" t="s">
        <v>85</v>
      </c>
    </row>
    <row r="448" s="13" customFormat="1">
      <c r="A448" s="13"/>
      <c r="B448" s="227"/>
      <c r="C448" s="228"/>
      <c r="D448" s="220" t="s">
        <v>158</v>
      </c>
      <c r="E448" s="229" t="s">
        <v>19</v>
      </c>
      <c r="F448" s="230" t="s">
        <v>346</v>
      </c>
      <c r="G448" s="228"/>
      <c r="H448" s="231">
        <v>2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158</v>
      </c>
      <c r="AU448" s="237" t="s">
        <v>85</v>
      </c>
      <c r="AV448" s="13" t="s">
        <v>85</v>
      </c>
      <c r="AW448" s="13" t="s">
        <v>37</v>
      </c>
      <c r="AX448" s="13" t="s">
        <v>76</v>
      </c>
      <c r="AY448" s="237" t="s">
        <v>139</v>
      </c>
    </row>
    <row r="449" s="13" customFormat="1">
      <c r="A449" s="13"/>
      <c r="B449" s="227"/>
      <c r="C449" s="228"/>
      <c r="D449" s="220" t="s">
        <v>158</v>
      </c>
      <c r="E449" s="229" t="s">
        <v>19</v>
      </c>
      <c r="F449" s="230" t="s">
        <v>347</v>
      </c>
      <c r="G449" s="228"/>
      <c r="H449" s="231">
        <v>45.600000000000001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158</v>
      </c>
      <c r="AU449" s="237" t="s">
        <v>85</v>
      </c>
      <c r="AV449" s="13" t="s">
        <v>85</v>
      </c>
      <c r="AW449" s="13" t="s">
        <v>37</v>
      </c>
      <c r="AX449" s="13" t="s">
        <v>76</v>
      </c>
      <c r="AY449" s="237" t="s">
        <v>139</v>
      </c>
    </row>
    <row r="450" s="13" customFormat="1">
      <c r="A450" s="13"/>
      <c r="B450" s="227"/>
      <c r="C450" s="228"/>
      <c r="D450" s="220" t="s">
        <v>158</v>
      </c>
      <c r="E450" s="229" t="s">
        <v>19</v>
      </c>
      <c r="F450" s="230" t="s">
        <v>348</v>
      </c>
      <c r="G450" s="228"/>
      <c r="H450" s="231">
        <v>6</v>
      </c>
      <c r="I450" s="232"/>
      <c r="J450" s="228"/>
      <c r="K450" s="228"/>
      <c r="L450" s="233"/>
      <c r="M450" s="234"/>
      <c r="N450" s="235"/>
      <c r="O450" s="235"/>
      <c r="P450" s="235"/>
      <c r="Q450" s="235"/>
      <c r="R450" s="235"/>
      <c r="S450" s="235"/>
      <c r="T450" s="23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7" t="s">
        <v>158</v>
      </c>
      <c r="AU450" s="237" t="s">
        <v>85</v>
      </c>
      <c r="AV450" s="13" t="s">
        <v>85</v>
      </c>
      <c r="AW450" s="13" t="s">
        <v>37</v>
      </c>
      <c r="AX450" s="13" t="s">
        <v>76</v>
      </c>
      <c r="AY450" s="237" t="s">
        <v>139</v>
      </c>
    </row>
    <row r="451" s="13" customFormat="1">
      <c r="A451" s="13"/>
      <c r="B451" s="227"/>
      <c r="C451" s="228"/>
      <c r="D451" s="220" t="s">
        <v>158</v>
      </c>
      <c r="E451" s="229" t="s">
        <v>19</v>
      </c>
      <c r="F451" s="230" t="s">
        <v>349</v>
      </c>
      <c r="G451" s="228"/>
      <c r="H451" s="231">
        <v>1.8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158</v>
      </c>
      <c r="AU451" s="237" t="s">
        <v>85</v>
      </c>
      <c r="AV451" s="13" t="s">
        <v>85</v>
      </c>
      <c r="AW451" s="13" t="s">
        <v>37</v>
      </c>
      <c r="AX451" s="13" t="s">
        <v>76</v>
      </c>
      <c r="AY451" s="237" t="s">
        <v>139</v>
      </c>
    </row>
    <row r="452" s="13" customFormat="1">
      <c r="A452" s="13"/>
      <c r="B452" s="227"/>
      <c r="C452" s="228"/>
      <c r="D452" s="220" t="s">
        <v>158</v>
      </c>
      <c r="E452" s="229" t="s">
        <v>19</v>
      </c>
      <c r="F452" s="230" t="s">
        <v>350</v>
      </c>
      <c r="G452" s="228"/>
      <c r="H452" s="231">
        <v>1.2</v>
      </c>
      <c r="I452" s="232"/>
      <c r="J452" s="228"/>
      <c r="K452" s="228"/>
      <c r="L452" s="233"/>
      <c r="M452" s="234"/>
      <c r="N452" s="235"/>
      <c r="O452" s="235"/>
      <c r="P452" s="235"/>
      <c r="Q452" s="235"/>
      <c r="R452" s="235"/>
      <c r="S452" s="235"/>
      <c r="T452" s="23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7" t="s">
        <v>158</v>
      </c>
      <c r="AU452" s="237" t="s">
        <v>85</v>
      </c>
      <c r="AV452" s="13" t="s">
        <v>85</v>
      </c>
      <c r="AW452" s="13" t="s">
        <v>37</v>
      </c>
      <c r="AX452" s="13" t="s">
        <v>76</v>
      </c>
      <c r="AY452" s="237" t="s">
        <v>139</v>
      </c>
    </row>
    <row r="453" s="13" customFormat="1">
      <c r="A453" s="13"/>
      <c r="B453" s="227"/>
      <c r="C453" s="228"/>
      <c r="D453" s="220" t="s">
        <v>158</v>
      </c>
      <c r="E453" s="229" t="s">
        <v>19</v>
      </c>
      <c r="F453" s="230" t="s">
        <v>351</v>
      </c>
      <c r="G453" s="228"/>
      <c r="H453" s="231">
        <v>1.2</v>
      </c>
      <c r="I453" s="232"/>
      <c r="J453" s="228"/>
      <c r="K453" s="228"/>
      <c r="L453" s="233"/>
      <c r="M453" s="234"/>
      <c r="N453" s="235"/>
      <c r="O453" s="235"/>
      <c r="P453" s="235"/>
      <c r="Q453" s="235"/>
      <c r="R453" s="235"/>
      <c r="S453" s="235"/>
      <c r="T453" s="23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7" t="s">
        <v>158</v>
      </c>
      <c r="AU453" s="237" t="s">
        <v>85</v>
      </c>
      <c r="AV453" s="13" t="s">
        <v>85</v>
      </c>
      <c r="AW453" s="13" t="s">
        <v>37</v>
      </c>
      <c r="AX453" s="13" t="s">
        <v>76</v>
      </c>
      <c r="AY453" s="237" t="s">
        <v>139</v>
      </c>
    </row>
    <row r="454" s="13" customFormat="1">
      <c r="A454" s="13"/>
      <c r="B454" s="227"/>
      <c r="C454" s="228"/>
      <c r="D454" s="220" t="s">
        <v>158</v>
      </c>
      <c r="E454" s="229" t="s">
        <v>19</v>
      </c>
      <c r="F454" s="230" t="s">
        <v>351</v>
      </c>
      <c r="G454" s="228"/>
      <c r="H454" s="231">
        <v>1.2</v>
      </c>
      <c r="I454" s="232"/>
      <c r="J454" s="228"/>
      <c r="K454" s="228"/>
      <c r="L454" s="233"/>
      <c r="M454" s="234"/>
      <c r="N454" s="235"/>
      <c r="O454" s="235"/>
      <c r="P454" s="235"/>
      <c r="Q454" s="235"/>
      <c r="R454" s="235"/>
      <c r="S454" s="235"/>
      <c r="T454" s="23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7" t="s">
        <v>158</v>
      </c>
      <c r="AU454" s="237" t="s">
        <v>85</v>
      </c>
      <c r="AV454" s="13" t="s">
        <v>85</v>
      </c>
      <c r="AW454" s="13" t="s">
        <v>37</v>
      </c>
      <c r="AX454" s="13" t="s">
        <v>76</v>
      </c>
      <c r="AY454" s="237" t="s">
        <v>139</v>
      </c>
    </row>
    <row r="455" s="14" customFormat="1">
      <c r="A455" s="14"/>
      <c r="B455" s="248"/>
      <c r="C455" s="249"/>
      <c r="D455" s="220" t="s">
        <v>158</v>
      </c>
      <c r="E455" s="250" t="s">
        <v>19</v>
      </c>
      <c r="F455" s="251" t="s">
        <v>266</v>
      </c>
      <c r="G455" s="249"/>
      <c r="H455" s="252">
        <v>59</v>
      </c>
      <c r="I455" s="253"/>
      <c r="J455" s="249"/>
      <c r="K455" s="249"/>
      <c r="L455" s="254"/>
      <c r="M455" s="255"/>
      <c r="N455" s="256"/>
      <c r="O455" s="256"/>
      <c r="P455" s="256"/>
      <c r="Q455" s="256"/>
      <c r="R455" s="256"/>
      <c r="S455" s="256"/>
      <c r="T455" s="25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8" t="s">
        <v>158</v>
      </c>
      <c r="AU455" s="258" t="s">
        <v>85</v>
      </c>
      <c r="AV455" s="14" t="s">
        <v>146</v>
      </c>
      <c r="AW455" s="14" t="s">
        <v>37</v>
      </c>
      <c r="AX455" s="14" t="s">
        <v>83</v>
      </c>
      <c r="AY455" s="258" t="s">
        <v>139</v>
      </c>
    </row>
    <row r="456" s="2" customFormat="1" ht="16.5" customHeight="1">
      <c r="A456" s="41"/>
      <c r="B456" s="42"/>
      <c r="C456" s="238" t="s">
        <v>595</v>
      </c>
      <c r="D456" s="238" t="s">
        <v>188</v>
      </c>
      <c r="E456" s="239" t="s">
        <v>596</v>
      </c>
      <c r="F456" s="240" t="s">
        <v>597</v>
      </c>
      <c r="G456" s="241" t="s">
        <v>208</v>
      </c>
      <c r="H456" s="242">
        <v>59</v>
      </c>
      <c r="I456" s="243"/>
      <c r="J456" s="244">
        <f>ROUND(I456*H456,2)</f>
        <v>0</v>
      </c>
      <c r="K456" s="240" t="s">
        <v>145</v>
      </c>
      <c r="L456" s="245"/>
      <c r="M456" s="246" t="s">
        <v>19</v>
      </c>
      <c r="N456" s="247" t="s">
        <v>47</v>
      </c>
      <c r="O456" s="87"/>
      <c r="P456" s="216">
        <f>O456*H456</f>
        <v>0</v>
      </c>
      <c r="Q456" s="216">
        <v>0.0070000000000000001</v>
      </c>
      <c r="R456" s="216">
        <f>Q456*H456</f>
        <v>0.41300000000000003</v>
      </c>
      <c r="S456" s="216">
        <v>0</v>
      </c>
      <c r="T456" s="217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8" t="s">
        <v>352</v>
      </c>
      <c r="AT456" s="218" t="s">
        <v>188</v>
      </c>
      <c r="AU456" s="218" t="s">
        <v>85</v>
      </c>
      <c r="AY456" s="20" t="s">
        <v>139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20" t="s">
        <v>83</v>
      </c>
      <c r="BK456" s="219">
        <f>ROUND(I456*H456,2)</f>
        <v>0</v>
      </c>
      <c r="BL456" s="20" t="s">
        <v>240</v>
      </c>
      <c r="BM456" s="218" t="s">
        <v>598</v>
      </c>
    </row>
    <row r="457" s="2" customFormat="1">
      <c r="A457" s="41"/>
      <c r="B457" s="42"/>
      <c r="C457" s="43"/>
      <c r="D457" s="220" t="s">
        <v>148</v>
      </c>
      <c r="E457" s="43"/>
      <c r="F457" s="221" t="s">
        <v>597</v>
      </c>
      <c r="G457" s="43"/>
      <c r="H457" s="43"/>
      <c r="I457" s="222"/>
      <c r="J457" s="43"/>
      <c r="K457" s="43"/>
      <c r="L457" s="47"/>
      <c r="M457" s="223"/>
      <c r="N457" s="224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148</v>
      </c>
      <c r="AU457" s="20" t="s">
        <v>85</v>
      </c>
    </row>
    <row r="458" s="2" customFormat="1" ht="16.5" customHeight="1">
      <c r="A458" s="41"/>
      <c r="B458" s="42"/>
      <c r="C458" s="238" t="s">
        <v>599</v>
      </c>
      <c r="D458" s="238" t="s">
        <v>188</v>
      </c>
      <c r="E458" s="239" t="s">
        <v>600</v>
      </c>
      <c r="F458" s="240" t="s">
        <v>601</v>
      </c>
      <c r="G458" s="241" t="s">
        <v>549</v>
      </c>
      <c r="H458" s="242">
        <v>104</v>
      </c>
      <c r="I458" s="243"/>
      <c r="J458" s="244">
        <f>ROUND(I458*H458,2)</f>
        <v>0</v>
      </c>
      <c r="K458" s="240" t="s">
        <v>145</v>
      </c>
      <c r="L458" s="245"/>
      <c r="M458" s="246" t="s">
        <v>19</v>
      </c>
      <c r="N458" s="247" t="s">
        <v>47</v>
      </c>
      <c r="O458" s="87"/>
      <c r="P458" s="216">
        <f>O458*H458</f>
        <v>0</v>
      </c>
      <c r="Q458" s="216">
        <v>6.0000000000000002E-05</v>
      </c>
      <c r="R458" s="216">
        <f>Q458*H458</f>
        <v>0.0062399999999999999</v>
      </c>
      <c r="S458" s="216">
        <v>0</v>
      </c>
      <c r="T458" s="217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8" t="s">
        <v>352</v>
      </c>
      <c r="AT458" s="218" t="s">
        <v>188</v>
      </c>
      <c r="AU458" s="218" t="s">
        <v>85</v>
      </c>
      <c r="AY458" s="20" t="s">
        <v>139</v>
      </c>
      <c r="BE458" s="219">
        <f>IF(N458="základní",J458,0)</f>
        <v>0</v>
      </c>
      <c r="BF458" s="219">
        <f>IF(N458="snížená",J458,0)</f>
        <v>0</v>
      </c>
      <c r="BG458" s="219">
        <f>IF(N458="zákl. přenesená",J458,0)</f>
        <v>0</v>
      </c>
      <c r="BH458" s="219">
        <f>IF(N458="sníž. přenesená",J458,0)</f>
        <v>0</v>
      </c>
      <c r="BI458" s="219">
        <f>IF(N458="nulová",J458,0)</f>
        <v>0</v>
      </c>
      <c r="BJ458" s="20" t="s">
        <v>83</v>
      </c>
      <c r="BK458" s="219">
        <f>ROUND(I458*H458,2)</f>
        <v>0</v>
      </c>
      <c r="BL458" s="20" t="s">
        <v>240</v>
      </c>
      <c r="BM458" s="218" t="s">
        <v>602</v>
      </c>
    </row>
    <row r="459" s="2" customFormat="1">
      <c r="A459" s="41"/>
      <c r="B459" s="42"/>
      <c r="C459" s="43"/>
      <c r="D459" s="220" t="s">
        <v>148</v>
      </c>
      <c r="E459" s="43"/>
      <c r="F459" s="221" t="s">
        <v>601</v>
      </c>
      <c r="G459" s="43"/>
      <c r="H459" s="43"/>
      <c r="I459" s="222"/>
      <c r="J459" s="43"/>
      <c r="K459" s="43"/>
      <c r="L459" s="47"/>
      <c r="M459" s="223"/>
      <c r="N459" s="22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148</v>
      </c>
      <c r="AU459" s="20" t="s">
        <v>85</v>
      </c>
    </row>
    <row r="460" s="13" customFormat="1">
      <c r="A460" s="13"/>
      <c r="B460" s="227"/>
      <c r="C460" s="228"/>
      <c r="D460" s="220" t="s">
        <v>158</v>
      </c>
      <c r="E460" s="229" t="s">
        <v>19</v>
      </c>
      <c r="F460" s="230" t="s">
        <v>603</v>
      </c>
      <c r="G460" s="228"/>
      <c r="H460" s="231">
        <v>104</v>
      </c>
      <c r="I460" s="232"/>
      <c r="J460" s="228"/>
      <c r="K460" s="228"/>
      <c r="L460" s="233"/>
      <c r="M460" s="234"/>
      <c r="N460" s="235"/>
      <c r="O460" s="235"/>
      <c r="P460" s="235"/>
      <c r="Q460" s="235"/>
      <c r="R460" s="235"/>
      <c r="S460" s="235"/>
      <c r="T460" s="23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7" t="s">
        <v>158</v>
      </c>
      <c r="AU460" s="237" t="s">
        <v>85</v>
      </c>
      <c r="AV460" s="13" t="s">
        <v>85</v>
      </c>
      <c r="AW460" s="13" t="s">
        <v>37</v>
      </c>
      <c r="AX460" s="13" t="s">
        <v>83</v>
      </c>
      <c r="AY460" s="237" t="s">
        <v>139</v>
      </c>
    </row>
    <row r="461" s="2" customFormat="1" ht="21.75" customHeight="1">
      <c r="A461" s="41"/>
      <c r="B461" s="42"/>
      <c r="C461" s="207" t="s">
        <v>604</v>
      </c>
      <c r="D461" s="207" t="s">
        <v>141</v>
      </c>
      <c r="E461" s="208" t="s">
        <v>605</v>
      </c>
      <c r="F461" s="209" t="s">
        <v>606</v>
      </c>
      <c r="G461" s="210" t="s">
        <v>175</v>
      </c>
      <c r="H461" s="211">
        <v>4.1779999999999999</v>
      </c>
      <c r="I461" s="212"/>
      <c r="J461" s="213">
        <f>ROUND(I461*H461,2)</f>
        <v>0</v>
      </c>
      <c r="K461" s="209" t="s">
        <v>145</v>
      </c>
      <c r="L461" s="47"/>
      <c r="M461" s="214" t="s">
        <v>19</v>
      </c>
      <c r="N461" s="215" t="s">
        <v>47</v>
      </c>
      <c r="O461" s="87"/>
      <c r="P461" s="216">
        <f>O461*H461</f>
        <v>0</v>
      </c>
      <c r="Q461" s="216">
        <v>0</v>
      </c>
      <c r="R461" s="216">
        <f>Q461*H461</f>
        <v>0</v>
      </c>
      <c r="S461" s="216">
        <v>0</v>
      </c>
      <c r="T461" s="217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8" t="s">
        <v>240</v>
      </c>
      <c r="AT461" s="218" t="s">
        <v>141</v>
      </c>
      <c r="AU461" s="218" t="s">
        <v>85</v>
      </c>
      <c r="AY461" s="20" t="s">
        <v>139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20" t="s">
        <v>83</v>
      </c>
      <c r="BK461" s="219">
        <f>ROUND(I461*H461,2)</f>
        <v>0</v>
      </c>
      <c r="BL461" s="20" t="s">
        <v>240</v>
      </c>
      <c r="BM461" s="218" t="s">
        <v>607</v>
      </c>
    </row>
    <row r="462" s="2" customFormat="1">
      <c r="A462" s="41"/>
      <c r="B462" s="42"/>
      <c r="C462" s="43"/>
      <c r="D462" s="220" t="s">
        <v>148</v>
      </c>
      <c r="E462" s="43"/>
      <c r="F462" s="221" t="s">
        <v>608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148</v>
      </c>
      <c r="AU462" s="20" t="s">
        <v>85</v>
      </c>
    </row>
    <row r="463" s="2" customFormat="1">
      <c r="A463" s="41"/>
      <c r="B463" s="42"/>
      <c r="C463" s="43"/>
      <c r="D463" s="225" t="s">
        <v>150</v>
      </c>
      <c r="E463" s="43"/>
      <c r="F463" s="226" t="s">
        <v>609</v>
      </c>
      <c r="G463" s="43"/>
      <c r="H463" s="43"/>
      <c r="I463" s="222"/>
      <c r="J463" s="43"/>
      <c r="K463" s="43"/>
      <c r="L463" s="47"/>
      <c r="M463" s="223"/>
      <c r="N463" s="224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150</v>
      </c>
      <c r="AU463" s="20" t="s">
        <v>85</v>
      </c>
    </row>
    <row r="464" s="12" customFormat="1" ht="25.92" customHeight="1">
      <c r="A464" s="12"/>
      <c r="B464" s="191"/>
      <c r="C464" s="192"/>
      <c r="D464" s="193" t="s">
        <v>75</v>
      </c>
      <c r="E464" s="194" t="s">
        <v>610</v>
      </c>
      <c r="F464" s="194" t="s">
        <v>611</v>
      </c>
      <c r="G464" s="192"/>
      <c r="H464" s="192"/>
      <c r="I464" s="195"/>
      <c r="J464" s="196">
        <f>BK464</f>
        <v>0</v>
      </c>
      <c r="K464" s="192"/>
      <c r="L464" s="197"/>
      <c r="M464" s="198"/>
      <c r="N464" s="199"/>
      <c r="O464" s="199"/>
      <c r="P464" s="200">
        <f>P465+P469+P473+P477</f>
        <v>0</v>
      </c>
      <c r="Q464" s="199"/>
      <c r="R464" s="200">
        <f>R465+R469+R473+R477</f>
        <v>0</v>
      </c>
      <c r="S464" s="199"/>
      <c r="T464" s="201">
        <f>T465+T469+T473+T477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2" t="s">
        <v>172</v>
      </c>
      <c r="AT464" s="203" t="s">
        <v>75</v>
      </c>
      <c r="AU464" s="203" t="s">
        <v>76</v>
      </c>
      <c r="AY464" s="202" t="s">
        <v>139</v>
      </c>
      <c r="BK464" s="204">
        <f>BK465+BK469+BK473+BK477</f>
        <v>0</v>
      </c>
    </row>
    <row r="465" s="12" customFormat="1" ht="22.8" customHeight="1">
      <c r="A465" s="12"/>
      <c r="B465" s="191"/>
      <c r="C465" s="192"/>
      <c r="D465" s="193" t="s">
        <v>75</v>
      </c>
      <c r="E465" s="205" t="s">
        <v>612</v>
      </c>
      <c r="F465" s="205" t="s">
        <v>613</v>
      </c>
      <c r="G465" s="192"/>
      <c r="H465" s="192"/>
      <c r="I465" s="195"/>
      <c r="J465" s="206">
        <f>BK465</f>
        <v>0</v>
      </c>
      <c r="K465" s="192"/>
      <c r="L465" s="197"/>
      <c r="M465" s="198"/>
      <c r="N465" s="199"/>
      <c r="O465" s="199"/>
      <c r="P465" s="200">
        <f>SUM(P466:P468)</f>
        <v>0</v>
      </c>
      <c r="Q465" s="199"/>
      <c r="R465" s="200">
        <f>SUM(R466:R468)</f>
        <v>0</v>
      </c>
      <c r="S465" s="199"/>
      <c r="T465" s="201">
        <f>SUM(T466:T468)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2" t="s">
        <v>172</v>
      </c>
      <c r="AT465" s="203" t="s">
        <v>75</v>
      </c>
      <c r="AU465" s="203" t="s">
        <v>83</v>
      </c>
      <c r="AY465" s="202" t="s">
        <v>139</v>
      </c>
      <c r="BK465" s="204">
        <f>SUM(BK466:BK468)</f>
        <v>0</v>
      </c>
    </row>
    <row r="466" s="2" customFormat="1" ht="16.5" customHeight="1">
      <c r="A466" s="41"/>
      <c r="B466" s="42"/>
      <c r="C466" s="207" t="s">
        <v>614</v>
      </c>
      <c r="D466" s="207" t="s">
        <v>141</v>
      </c>
      <c r="E466" s="208" t="s">
        <v>615</v>
      </c>
      <c r="F466" s="209" t="s">
        <v>616</v>
      </c>
      <c r="G466" s="210" t="s">
        <v>197</v>
      </c>
      <c r="H466" s="211">
        <v>1</v>
      </c>
      <c r="I466" s="212"/>
      <c r="J466" s="213">
        <f>ROUND(I466*H466,2)</f>
        <v>0</v>
      </c>
      <c r="K466" s="209" t="s">
        <v>145</v>
      </c>
      <c r="L466" s="47"/>
      <c r="M466" s="214" t="s">
        <v>19</v>
      </c>
      <c r="N466" s="215" t="s">
        <v>47</v>
      </c>
      <c r="O466" s="87"/>
      <c r="P466" s="216">
        <f>O466*H466</f>
        <v>0</v>
      </c>
      <c r="Q466" s="216">
        <v>0</v>
      </c>
      <c r="R466" s="216">
        <f>Q466*H466</f>
        <v>0</v>
      </c>
      <c r="S466" s="216">
        <v>0</v>
      </c>
      <c r="T466" s="217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8" t="s">
        <v>617</v>
      </c>
      <c r="AT466" s="218" t="s">
        <v>141</v>
      </c>
      <c r="AU466" s="218" t="s">
        <v>85</v>
      </c>
      <c r="AY466" s="20" t="s">
        <v>139</v>
      </c>
      <c r="BE466" s="219">
        <f>IF(N466="základní",J466,0)</f>
        <v>0</v>
      </c>
      <c r="BF466" s="219">
        <f>IF(N466="snížená",J466,0)</f>
        <v>0</v>
      </c>
      <c r="BG466" s="219">
        <f>IF(N466="zákl. přenesená",J466,0)</f>
        <v>0</v>
      </c>
      <c r="BH466" s="219">
        <f>IF(N466="sníž. přenesená",J466,0)</f>
        <v>0</v>
      </c>
      <c r="BI466" s="219">
        <f>IF(N466="nulová",J466,0)</f>
        <v>0</v>
      </c>
      <c r="BJ466" s="20" t="s">
        <v>83</v>
      </c>
      <c r="BK466" s="219">
        <f>ROUND(I466*H466,2)</f>
        <v>0</v>
      </c>
      <c r="BL466" s="20" t="s">
        <v>617</v>
      </c>
      <c r="BM466" s="218" t="s">
        <v>618</v>
      </c>
    </row>
    <row r="467" s="2" customFormat="1">
      <c r="A467" s="41"/>
      <c r="B467" s="42"/>
      <c r="C467" s="43"/>
      <c r="D467" s="220" t="s">
        <v>148</v>
      </c>
      <c r="E467" s="43"/>
      <c r="F467" s="221" t="s">
        <v>616</v>
      </c>
      <c r="G467" s="43"/>
      <c r="H467" s="43"/>
      <c r="I467" s="222"/>
      <c r="J467" s="43"/>
      <c r="K467" s="43"/>
      <c r="L467" s="47"/>
      <c r="M467" s="223"/>
      <c r="N467" s="224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148</v>
      </c>
      <c r="AU467" s="20" t="s">
        <v>85</v>
      </c>
    </row>
    <row r="468" s="2" customFormat="1">
      <c r="A468" s="41"/>
      <c r="B468" s="42"/>
      <c r="C468" s="43"/>
      <c r="D468" s="225" t="s">
        <v>150</v>
      </c>
      <c r="E468" s="43"/>
      <c r="F468" s="226" t="s">
        <v>619</v>
      </c>
      <c r="G468" s="43"/>
      <c r="H468" s="43"/>
      <c r="I468" s="222"/>
      <c r="J468" s="43"/>
      <c r="K468" s="43"/>
      <c r="L468" s="47"/>
      <c r="M468" s="223"/>
      <c r="N468" s="22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150</v>
      </c>
      <c r="AU468" s="20" t="s">
        <v>85</v>
      </c>
    </row>
    <row r="469" s="12" customFormat="1" ht="22.8" customHeight="1">
      <c r="A469" s="12"/>
      <c r="B469" s="191"/>
      <c r="C469" s="192"/>
      <c r="D469" s="193" t="s">
        <v>75</v>
      </c>
      <c r="E469" s="205" t="s">
        <v>620</v>
      </c>
      <c r="F469" s="205" t="s">
        <v>621</v>
      </c>
      <c r="G469" s="192"/>
      <c r="H469" s="192"/>
      <c r="I469" s="195"/>
      <c r="J469" s="206">
        <f>BK469</f>
        <v>0</v>
      </c>
      <c r="K469" s="192"/>
      <c r="L469" s="197"/>
      <c r="M469" s="198"/>
      <c r="N469" s="199"/>
      <c r="O469" s="199"/>
      <c r="P469" s="200">
        <f>SUM(P470:P472)</f>
        <v>0</v>
      </c>
      <c r="Q469" s="199"/>
      <c r="R469" s="200">
        <f>SUM(R470:R472)</f>
        <v>0</v>
      </c>
      <c r="S469" s="199"/>
      <c r="T469" s="201">
        <f>SUM(T470:T472)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02" t="s">
        <v>172</v>
      </c>
      <c r="AT469" s="203" t="s">
        <v>75</v>
      </c>
      <c r="AU469" s="203" t="s">
        <v>83</v>
      </c>
      <c r="AY469" s="202" t="s">
        <v>139</v>
      </c>
      <c r="BK469" s="204">
        <f>SUM(BK470:BK472)</f>
        <v>0</v>
      </c>
    </row>
    <row r="470" s="2" customFormat="1" ht="16.5" customHeight="1">
      <c r="A470" s="41"/>
      <c r="B470" s="42"/>
      <c r="C470" s="207" t="s">
        <v>622</v>
      </c>
      <c r="D470" s="207" t="s">
        <v>141</v>
      </c>
      <c r="E470" s="208" t="s">
        <v>623</v>
      </c>
      <c r="F470" s="209" t="s">
        <v>621</v>
      </c>
      <c r="G470" s="210" t="s">
        <v>197</v>
      </c>
      <c r="H470" s="211">
        <v>1</v>
      </c>
      <c r="I470" s="212"/>
      <c r="J470" s="213">
        <f>ROUND(I470*H470,2)</f>
        <v>0</v>
      </c>
      <c r="K470" s="209" t="s">
        <v>145</v>
      </c>
      <c r="L470" s="47"/>
      <c r="M470" s="214" t="s">
        <v>19</v>
      </c>
      <c r="N470" s="215" t="s">
        <v>47</v>
      </c>
      <c r="O470" s="87"/>
      <c r="P470" s="216">
        <f>O470*H470</f>
        <v>0</v>
      </c>
      <c r="Q470" s="216">
        <v>0</v>
      </c>
      <c r="R470" s="216">
        <f>Q470*H470</f>
        <v>0</v>
      </c>
      <c r="S470" s="216">
        <v>0</v>
      </c>
      <c r="T470" s="21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8" t="s">
        <v>617</v>
      </c>
      <c r="AT470" s="218" t="s">
        <v>141</v>
      </c>
      <c r="AU470" s="218" t="s">
        <v>85</v>
      </c>
      <c r="AY470" s="20" t="s">
        <v>139</v>
      </c>
      <c r="BE470" s="219">
        <f>IF(N470="základní",J470,0)</f>
        <v>0</v>
      </c>
      <c r="BF470" s="219">
        <f>IF(N470="snížená",J470,0)</f>
        <v>0</v>
      </c>
      <c r="BG470" s="219">
        <f>IF(N470="zákl. přenesená",J470,0)</f>
        <v>0</v>
      </c>
      <c r="BH470" s="219">
        <f>IF(N470="sníž. přenesená",J470,0)</f>
        <v>0</v>
      </c>
      <c r="BI470" s="219">
        <f>IF(N470="nulová",J470,0)</f>
        <v>0</v>
      </c>
      <c r="BJ470" s="20" t="s">
        <v>83</v>
      </c>
      <c r="BK470" s="219">
        <f>ROUND(I470*H470,2)</f>
        <v>0</v>
      </c>
      <c r="BL470" s="20" t="s">
        <v>617</v>
      </c>
      <c r="BM470" s="218" t="s">
        <v>624</v>
      </c>
    </row>
    <row r="471" s="2" customFormat="1">
      <c r="A471" s="41"/>
      <c r="B471" s="42"/>
      <c r="C471" s="43"/>
      <c r="D471" s="220" t="s">
        <v>148</v>
      </c>
      <c r="E471" s="43"/>
      <c r="F471" s="221" t="s">
        <v>621</v>
      </c>
      <c r="G471" s="43"/>
      <c r="H471" s="43"/>
      <c r="I471" s="222"/>
      <c r="J471" s="43"/>
      <c r="K471" s="43"/>
      <c r="L471" s="47"/>
      <c r="M471" s="223"/>
      <c r="N471" s="22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148</v>
      </c>
      <c r="AU471" s="20" t="s">
        <v>85</v>
      </c>
    </row>
    <row r="472" s="2" customFormat="1">
      <c r="A472" s="41"/>
      <c r="B472" s="42"/>
      <c r="C472" s="43"/>
      <c r="D472" s="225" t="s">
        <v>150</v>
      </c>
      <c r="E472" s="43"/>
      <c r="F472" s="226" t="s">
        <v>625</v>
      </c>
      <c r="G472" s="43"/>
      <c r="H472" s="43"/>
      <c r="I472" s="222"/>
      <c r="J472" s="43"/>
      <c r="K472" s="43"/>
      <c r="L472" s="47"/>
      <c r="M472" s="223"/>
      <c r="N472" s="224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150</v>
      </c>
      <c r="AU472" s="20" t="s">
        <v>85</v>
      </c>
    </row>
    <row r="473" s="12" customFormat="1" ht="22.8" customHeight="1">
      <c r="A473" s="12"/>
      <c r="B473" s="191"/>
      <c r="C473" s="192"/>
      <c r="D473" s="193" t="s">
        <v>75</v>
      </c>
      <c r="E473" s="205" t="s">
        <v>626</v>
      </c>
      <c r="F473" s="205" t="s">
        <v>627</v>
      </c>
      <c r="G473" s="192"/>
      <c r="H473" s="192"/>
      <c r="I473" s="195"/>
      <c r="J473" s="206">
        <f>BK473</f>
        <v>0</v>
      </c>
      <c r="K473" s="192"/>
      <c r="L473" s="197"/>
      <c r="M473" s="198"/>
      <c r="N473" s="199"/>
      <c r="O473" s="199"/>
      <c r="P473" s="200">
        <f>SUM(P474:P476)</f>
        <v>0</v>
      </c>
      <c r="Q473" s="199"/>
      <c r="R473" s="200">
        <f>SUM(R474:R476)</f>
        <v>0</v>
      </c>
      <c r="S473" s="199"/>
      <c r="T473" s="201">
        <f>SUM(T474:T476)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02" t="s">
        <v>172</v>
      </c>
      <c r="AT473" s="203" t="s">
        <v>75</v>
      </c>
      <c r="AU473" s="203" t="s">
        <v>83</v>
      </c>
      <c r="AY473" s="202" t="s">
        <v>139</v>
      </c>
      <c r="BK473" s="204">
        <f>SUM(BK474:BK476)</f>
        <v>0</v>
      </c>
    </row>
    <row r="474" s="2" customFormat="1" ht="16.5" customHeight="1">
      <c r="A474" s="41"/>
      <c r="B474" s="42"/>
      <c r="C474" s="207" t="s">
        <v>628</v>
      </c>
      <c r="D474" s="207" t="s">
        <v>141</v>
      </c>
      <c r="E474" s="208" t="s">
        <v>629</v>
      </c>
      <c r="F474" s="209" t="s">
        <v>630</v>
      </c>
      <c r="G474" s="210" t="s">
        <v>197</v>
      </c>
      <c r="H474" s="211">
        <v>1</v>
      </c>
      <c r="I474" s="212"/>
      <c r="J474" s="213">
        <f>ROUND(I474*H474,2)</f>
        <v>0</v>
      </c>
      <c r="K474" s="209" t="s">
        <v>145</v>
      </c>
      <c r="L474" s="47"/>
      <c r="M474" s="214" t="s">
        <v>19</v>
      </c>
      <c r="N474" s="215" t="s">
        <v>47</v>
      </c>
      <c r="O474" s="87"/>
      <c r="P474" s="216">
        <f>O474*H474</f>
        <v>0</v>
      </c>
      <c r="Q474" s="216">
        <v>0</v>
      </c>
      <c r="R474" s="216">
        <f>Q474*H474</f>
        <v>0</v>
      </c>
      <c r="S474" s="216">
        <v>0</v>
      </c>
      <c r="T474" s="217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8" t="s">
        <v>617</v>
      </c>
      <c r="AT474" s="218" t="s">
        <v>141</v>
      </c>
      <c r="AU474" s="218" t="s">
        <v>85</v>
      </c>
      <c r="AY474" s="20" t="s">
        <v>139</v>
      </c>
      <c r="BE474" s="219">
        <f>IF(N474="základní",J474,0)</f>
        <v>0</v>
      </c>
      <c r="BF474" s="219">
        <f>IF(N474="snížená",J474,0)</f>
        <v>0</v>
      </c>
      <c r="BG474" s="219">
        <f>IF(N474="zákl. přenesená",J474,0)</f>
        <v>0</v>
      </c>
      <c r="BH474" s="219">
        <f>IF(N474="sníž. přenesená",J474,0)</f>
        <v>0</v>
      </c>
      <c r="BI474" s="219">
        <f>IF(N474="nulová",J474,0)</f>
        <v>0</v>
      </c>
      <c r="BJ474" s="20" t="s">
        <v>83</v>
      </c>
      <c r="BK474" s="219">
        <f>ROUND(I474*H474,2)</f>
        <v>0</v>
      </c>
      <c r="BL474" s="20" t="s">
        <v>617</v>
      </c>
      <c r="BM474" s="218" t="s">
        <v>631</v>
      </c>
    </row>
    <row r="475" s="2" customFormat="1">
      <c r="A475" s="41"/>
      <c r="B475" s="42"/>
      <c r="C475" s="43"/>
      <c r="D475" s="220" t="s">
        <v>148</v>
      </c>
      <c r="E475" s="43"/>
      <c r="F475" s="221" t="s">
        <v>630</v>
      </c>
      <c r="G475" s="43"/>
      <c r="H475" s="43"/>
      <c r="I475" s="222"/>
      <c r="J475" s="43"/>
      <c r="K475" s="43"/>
      <c r="L475" s="47"/>
      <c r="M475" s="223"/>
      <c r="N475" s="224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148</v>
      </c>
      <c r="AU475" s="20" t="s">
        <v>85</v>
      </c>
    </row>
    <row r="476" s="2" customFormat="1">
      <c r="A476" s="41"/>
      <c r="B476" s="42"/>
      <c r="C476" s="43"/>
      <c r="D476" s="225" t="s">
        <v>150</v>
      </c>
      <c r="E476" s="43"/>
      <c r="F476" s="226" t="s">
        <v>632</v>
      </c>
      <c r="G476" s="43"/>
      <c r="H476" s="43"/>
      <c r="I476" s="222"/>
      <c r="J476" s="43"/>
      <c r="K476" s="43"/>
      <c r="L476" s="47"/>
      <c r="M476" s="223"/>
      <c r="N476" s="22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150</v>
      </c>
      <c r="AU476" s="20" t="s">
        <v>85</v>
      </c>
    </row>
    <row r="477" s="12" customFormat="1" ht="22.8" customHeight="1">
      <c r="A477" s="12"/>
      <c r="B477" s="191"/>
      <c r="C477" s="192"/>
      <c r="D477" s="193" t="s">
        <v>75</v>
      </c>
      <c r="E477" s="205" t="s">
        <v>633</v>
      </c>
      <c r="F477" s="205" t="s">
        <v>634</v>
      </c>
      <c r="G477" s="192"/>
      <c r="H477" s="192"/>
      <c r="I477" s="195"/>
      <c r="J477" s="206">
        <f>BK477</f>
        <v>0</v>
      </c>
      <c r="K477" s="192"/>
      <c r="L477" s="197"/>
      <c r="M477" s="198"/>
      <c r="N477" s="199"/>
      <c r="O477" s="199"/>
      <c r="P477" s="200">
        <f>SUM(P478:P480)</f>
        <v>0</v>
      </c>
      <c r="Q477" s="199"/>
      <c r="R477" s="200">
        <f>SUM(R478:R480)</f>
        <v>0</v>
      </c>
      <c r="S477" s="199"/>
      <c r="T477" s="201">
        <f>SUM(T478:T480)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02" t="s">
        <v>172</v>
      </c>
      <c r="AT477" s="203" t="s">
        <v>75</v>
      </c>
      <c r="AU477" s="203" t="s">
        <v>83</v>
      </c>
      <c r="AY477" s="202" t="s">
        <v>139</v>
      </c>
      <c r="BK477" s="204">
        <f>SUM(BK478:BK480)</f>
        <v>0</v>
      </c>
    </row>
    <row r="478" s="2" customFormat="1" ht="16.5" customHeight="1">
      <c r="A478" s="41"/>
      <c r="B478" s="42"/>
      <c r="C478" s="207" t="s">
        <v>635</v>
      </c>
      <c r="D478" s="207" t="s">
        <v>141</v>
      </c>
      <c r="E478" s="208" t="s">
        <v>636</v>
      </c>
      <c r="F478" s="209" t="s">
        <v>637</v>
      </c>
      <c r="G478" s="210" t="s">
        <v>197</v>
      </c>
      <c r="H478" s="211">
        <v>1</v>
      </c>
      <c r="I478" s="212"/>
      <c r="J478" s="213">
        <f>ROUND(I478*H478,2)</f>
        <v>0</v>
      </c>
      <c r="K478" s="209" t="s">
        <v>145</v>
      </c>
      <c r="L478" s="47"/>
      <c r="M478" s="214" t="s">
        <v>19</v>
      </c>
      <c r="N478" s="215" t="s">
        <v>47</v>
      </c>
      <c r="O478" s="87"/>
      <c r="P478" s="216">
        <f>O478*H478</f>
        <v>0</v>
      </c>
      <c r="Q478" s="216">
        <v>0</v>
      </c>
      <c r="R478" s="216">
        <f>Q478*H478</f>
        <v>0</v>
      </c>
      <c r="S478" s="216">
        <v>0</v>
      </c>
      <c r="T478" s="217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8" t="s">
        <v>617</v>
      </c>
      <c r="AT478" s="218" t="s">
        <v>141</v>
      </c>
      <c r="AU478" s="218" t="s">
        <v>85</v>
      </c>
      <c r="AY478" s="20" t="s">
        <v>139</v>
      </c>
      <c r="BE478" s="219">
        <f>IF(N478="základní",J478,0)</f>
        <v>0</v>
      </c>
      <c r="BF478" s="219">
        <f>IF(N478="snížená",J478,0)</f>
        <v>0</v>
      </c>
      <c r="BG478" s="219">
        <f>IF(N478="zákl. přenesená",J478,0)</f>
        <v>0</v>
      </c>
      <c r="BH478" s="219">
        <f>IF(N478="sníž. přenesená",J478,0)</f>
        <v>0</v>
      </c>
      <c r="BI478" s="219">
        <f>IF(N478="nulová",J478,0)</f>
        <v>0</v>
      </c>
      <c r="BJ478" s="20" t="s">
        <v>83</v>
      </c>
      <c r="BK478" s="219">
        <f>ROUND(I478*H478,2)</f>
        <v>0</v>
      </c>
      <c r="BL478" s="20" t="s">
        <v>617</v>
      </c>
      <c r="BM478" s="218" t="s">
        <v>638</v>
      </c>
    </row>
    <row r="479" s="2" customFormat="1">
      <c r="A479" s="41"/>
      <c r="B479" s="42"/>
      <c r="C479" s="43"/>
      <c r="D479" s="220" t="s">
        <v>148</v>
      </c>
      <c r="E479" s="43"/>
      <c r="F479" s="221" t="s">
        <v>637</v>
      </c>
      <c r="G479" s="43"/>
      <c r="H479" s="43"/>
      <c r="I479" s="222"/>
      <c r="J479" s="43"/>
      <c r="K479" s="43"/>
      <c r="L479" s="47"/>
      <c r="M479" s="223"/>
      <c r="N479" s="224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148</v>
      </c>
      <c r="AU479" s="20" t="s">
        <v>85</v>
      </c>
    </row>
    <row r="480" s="2" customFormat="1">
      <c r="A480" s="41"/>
      <c r="B480" s="42"/>
      <c r="C480" s="43"/>
      <c r="D480" s="225" t="s">
        <v>150</v>
      </c>
      <c r="E480" s="43"/>
      <c r="F480" s="226" t="s">
        <v>639</v>
      </c>
      <c r="G480" s="43"/>
      <c r="H480" s="43"/>
      <c r="I480" s="222"/>
      <c r="J480" s="43"/>
      <c r="K480" s="43"/>
      <c r="L480" s="47"/>
      <c r="M480" s="270"/>
      <c r="N480" s="271"/>
      <c r="O480" s="272"/>
      <c r="P480" s="272"/>
      <c r="Q480" s="272"/>
      <c r="R480" s="272"/>
      <c r="S480" s="272"/>
      <c r="T480" s="273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150</v>
      </c>
      <c r="AU480" s="20" t="s">
        <v>85</v>
      </c>
    </row>
    <row r="481" s="2" customFormat="1" ht="6.96" customHeight="1">
      <c r="A481" s="41"/>
      <c r="B481" s="62"/>
      <c r="C481" s="63"/>
      <c r="D481" s="63"/>
      <c r="E481" s="63"/>
      <c r="F481" s="63"/>
      <c r="G481" s="63"/>
      <c r="H481" s="63"/>
      <c r="I481" s="63"/>
      <c r="J481" s="63"/>
      <c r="K481" s="63"/>
      <c r="L481" s="47"/>
      <c r="M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</row>
  </sheetData>
  <sheetProtection sheet="1" autoFilter="0" formatColumns="0" formatRows="0" objects="1" scenarios="1" spinCount="100000" saltValue="JsUFQQkfs4l219HDuF4Y+XZLG6o5BVPE3gzNmj6LPkCbqy3NWsKdSgg/xKwjx3BWlS2OiCn11sgRIr/zvD9qLw==" hashValue="ruJ9jC6NDP1M0oM9fd1WukLy1G/je78WwjIk5N4Q6JOiDqmq/5EcqAeB4sWMssKifwuanFEPeZG7yhlmlQ5yvA==" algorithmName="SHA-512" password="CC35"/>
  <autoFilter ref="C97:K480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3" r:id="rId1" display="https://podminky.urs.cz/item/CS_URS_2025_01/113106123"/>
    <hyperlink ref="F106" r:id="rId2" display="https://podminky.urs.cz/item/CS_URS_2025_01/132112131"/>
    <hyperlink ref="F110" r:id="rId3" display="https://podminky.urs.cz/item/CS_URS_2025_01/162751117"/>
    <hyperlink ref="F113" r:id="rId4" display="https://podminky.urs.cz/item/CS_URS_2025_01/162751119"/>
    <hyperlink ref="F117" r:id="rId5" display="https://podminky.urs.cz/item/CS_URS_2025_01/171201231"/>
    <hyperlink ref="F121" r:id="rId6" display="https://podminky.urs.cz/item/CS_URS_2025_01/175111101"/>
    <hyperlink ref="F131" r:id="rId7" display="https://podminky.urs.cz/item/CS_URS_2025_01/212572121"/>
    <hyperlink ref="F135" r:id="rId8" display="https://podminky.urs.cz/item/CS_URS_2025_01/212755214"/>
    <hyperlink ref="F138" r:id="rId9" display="https://podminky.urs.cz/item/CS_URS_2025_01/213141131"/>
    <hyperlink ref="F145" r:id="rId10" display="https://podminky.urs.cz/item/CS_URS_2025_01/561121112"/>
    <hyperlink ref="F151" r:id="rId11" display="https://podminky.urs.cz/item/CS_URS_2025_01/596211110"/>
    <hyperlink ref="F161" r:id="rId12" display="https://podminky.urs.cz/item/CS_URS_2025_01/622143004"/>
    <hyperlink ref="F177" r:id="rId13" display="https://podminky.urs.cz/item/CS_URS_2025_01/622211031"/>
    <hyperlink ref="F193" r:id="rId14" display="https://podminky.urs.cz/item/CS_URS_2025_01/622211031"/>
    <hyperlink ref="F209" r:id="rId15" display="https://podminky.urs.cz/item/CS_URS_2025_01/622212001"/>
    <hyperlink ref="F225" r:id="rId16" display="https://podminky.urs.cz/item/CS_URS_2025_01/622251101"/>
    <hyperlink ref="F247" r:id="rId17" display="https://podminky.urs.cz/item/CS_URS_2025_01/622252001"/>
    <hyperlink ref="F253" r:id="rId18" display="https://podminky.urs.cz/item/CS_URS_2025_01/622252002"/>
    <hyperlink ref="F262" r:id="rId19" display="https://podminky.urs.cz/item/CS_URS_2025_01/622252002"/>
    <hyperlink ref="F276" r:id="rId20" display="https://podminky.urs.cz/item/CS_URS_2025_01/622325112"/>
    <hyperlink ref="F282" r:id="rId21" display="https://podminky.urs.cz/item/CS_URS_2025_01/622531032"/>
    <hyperlink ref="F290" r:id="rId22" display="https://podminky.urs.cz/item/CS_URS_2025_01/941311111"/>
    <hyperlink ref="F302" r:id="rId23" display="https://podminky.urs.cz/item/CS_URS_2025_01/941311211"/>
    <hyperlink ref="F306" r:id="rId24" display="https://podminky.urs.cz/item/CS_URS_2025_01/941311811"/>
    <hyperlink ref="F309" r:id="rId25" display="https://podminky.urs.cz/item/CS_URS_2025_01/978015341"/>
    <hyperlink ref="F316" r:id="rId26" display="https://podminky.urs.cz/item/CS_URS_2025_01/997013501"/>
    <hyperlink ref="F319" r:id="rId27" display="https://podminky.urs.cz/item/CS_URS_2025_01/997013509"/>
    <hyperlink ref="F323" r:id="rId28" display="https://podminky.urs.cz/item/CS_URS_2025_01/997013871"/>
    <hyperlink ref="F327" r:id="rId29" display="https://podminky.urs.cz/item/CS_URS_2025_01/998011009"/>
    <hyperlink ref="F332" r:id="rId30" display="https://podminky.urs.cz/item/CS_URS_2025_01/711161215"/>
    <hyperlink ref="F337" r:id="rId31" display="https://podminky.urs.cz/item/CS_URS_2025_01/711161384"/>
    <hyperlink ref="F340" r:id="rId32" display="https://podminky.urs.cz/item/CS_URS_2025_01/998711112"/>
    <hyperlink ref="F344" r:id="rId33" display="https://podminky.urs.cz/item/CS_URS_2025_01/713121121"/>
    <hyperlink ref="F353" r:id="rId34" display="https://podminky.urs.cz/item/CS_URS_2025_01/998713112"/>
    <hyperlink ref="F362" r:id="rId35" display="https://podminky.urs.cz/item/CS_URS_2025_01/764002851"/>
    <hyperlink ref="F373" r:id="rId36" display="https://podminky.urs.cz/item/CS_URS_2025_01/764004863"/>
    <hyperlink ref="F377" r:id="rId37" display="https://podminky.urs.cz/item/CS_URS_2025_01/764227404"/>
    <hyperlink ref="F388" r:id="rId38" display="https://podminky.urs.cz/item/CS_URS_2025_01/764508131"/>
    <hyperlink ref="F392" r:id="rId39" display="https://podminky.urs.cz/item/CS_URS_2025_01/998764112"/>
    <hyperlink ref="F396" r:id="rId40" display="https://podminky.urs.cz/item/CS_URS_2025_01/766622131"/>
    <hyperlink ref="F405" r:id="rId41" display="https://podminky.urs.cz/item/CS_URS_2025_01/766622132"/>
    <hyperlink ref="F413" r:id="rId42" display="https://podminky.urs.cz/item/CS_URS_2025_01/766622216"/>
    <hyperlink ref="F424" r:id="rId43" display="https://podminky.urs.cz/item/CS_URS_2025_01/766660411"/>
    <hyperlink ref="F430" r:id="rId44" display="https://podminky.urs.cz/item/CS_URS_2025_01/766660421"/>
    <hyperlink ref="F436" r:id="rId45" display="https://podminky.urs.cz/item/CS_URS_2025_01/766691812"/>
    <hyperlink ref="F447" r:id="rId46" display="https://podminky.urs.cz/item/CS_URS_2025_01/766694126"/>
    <hyperlink ref="F463" r:id="rId47" display="https://podminky.urs.cz/item/CS_URS_2025_01/998766112"/>
    <hyperlink ref="F468" r:id="rId48" display="https://podminky.urs.cz/item/CS_URS_2025_01/013254000"/>
    <hyperlink ref="F472" r:id="rId49" display="https://podminky.urs.cz/item/CS_URS_2025_01/030001000"/>
    <hyperlink ref="F476" r:id="rId50" display="https://podminky.urs.cz/item/CS_URS_2025_01/045002000"/>
    <hyperlink ref="F480" r:id="rId51" display="https://podminky.urs.cz/item/CS_URS_2025_01/07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DRAKISA202409 - Dětský domov Tachov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640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29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ROUND((SUM(BE86:BE282)),  2)</f>
        <v>0</v>
      </c>
      <c r="G33" s="41"/>
      <c r="H33" s="41"/>
      <c r="I33" s="151">
        <v>0.20999999999999999</v>
      </c>
      <c r="J33" s="150">
        <f>ROUND(((SUM(BE86:BE282))*I33),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ROUND((SUM(BF86:BF282)),  2)</f>
        <v>0</v>
      </c>
      <c r="G34" s="41"/>
      <c r="H34" s="41"/>
      <c r="I34" s="151">
        <v>0.12</v>
      </c>
      <c r="J34" s="150">
        <f>ROUND(((SUM(BF86:BF282))*I34),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ROUND((SUM(BG86:BG282)),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ROUND((SUM(BH86:BH282)),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ROUND((SUM(BI86:BI282)),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DRAKISA202409 - Dětský domov Tachov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D.1.4.1 - Strojovna tepla a ch...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Petra Jilemnického 576, 347 01 Tachov</v>
      </c>
      <c r="G52" s="43"/>
      <c r="H52" s="43"/>
      <c r="I52" s="35" t="s">
        <v>23</v>
      </c>
      <c r="J52" s="75" t="str">
        <f>IF(J12="","",J12)</f>
        <v>19. 12. 2024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Plzeňský kraj, Škroupova 1760/18, 301 00 Plzeň</v>
      </c>
      <c r="G54" s="43"/>
      <c r="H54" s="43"/>
      <c r="I54" s="35" t="s">
        <v>33</v>
      </c>
      <c r="J54" s="39" t="str">
        <f>E21</f>
        <v>Drakisa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113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115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641</v>
      </c>
      <c r="E62" s="177"/>
      <c r="F62" s="177"/>
      <c r="G62" s="177"/>
      <c r="H62" s="177"/>
      <c r="I62" s="177"/>
      <c r="J62" s="178">
        <f>J106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642</v>
      </c>
      <c r="E63" s="177"/>
      <c r="F63" s="177"/>
      <c r="G63" s="177"/>
      <c r="H63" s="177"/>
      <c r="I63" s="177"/>
      <c r="J63" s="178">
        <f>J130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643</v>
      </c>
      <c r="E64" s="177"/>
      <c r="F64" s="177"/>
      <c r="G64" s="177"/>
      <c r="H64" s="177"/>
      <c r="I64" s="177"/>
      <c r="J64" s="178">
        <f>J179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644</v>
      </c>
      <c r="E65" s="177"/>
      <c r="F65" s="177"/>
      <c r="G65" s="177"/>
      <c r="H65" s="177"/>
      <c r="I65" s="177"/>
      <c r="J65" s="178">
        <f>J207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645</v>
      </c>
      <c r="E66" s="171"/>
      <c r="F66" s="171"/>
      <c r="G66" s="171"/>
      <c r="H66" s="171"/>
      <c r="I66" s="171"/>
      <c r="J66" s="172">
        <f>J255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124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DRAKISA202409 - Dětský domov Tachov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99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D.1.4.1 - Strojovna tepla a ch...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Petra Jilemnického 576, 347 01 Tachov</v>
      </c>
      <c r="G80" s="43"/>
      <c r="H80" s="43"/>
      <c r="I80" s="35" t="s">
        <v>23</v>
      </c>
      <c r="J80" s="75" t="str">
        <f>IF(J12="","",J12)</f>
        <v>19. 12. 2024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E15</f>
        <v>Plzeňský kraj, Škroupova 1760/18, 301 00 Plzeň</v>
      </c>
      <c r="G82" s="43"/>
      <c r="H82" s="43"/>
      <c r="I82" s="35" t="s">
        <v>33</v>
      </c>
      <c r="J82" s="39" t="str">
        <f>E21</f>
        <v>Drakisa s.r.o.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31</v>
      </c>
      <c r="D83" s="43"/>
      <c r="E83" s="43"/>
      <c r="F83" s="30" t="str">
        <f>IF(E18="","",E18)</f>
        <v>Vyplň údaj</v>
      </c>
      <c r="G83" s="43"/>
      <c r="H83" s="43"/>
      <c r="I83" s="35" t="s">
        <v>38</v>
      </c>
      <c r="J83" s="39" t="str">
        <f>E24</f>
        <v xml:space="preserve"> 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125</v>
      </c>
      <c r="D85" s="183" t="s">
        <v>61</v>
      </c>
      <c r="E85" s="183" t="s">
        <v>57</v>
      </c>
      <c r="F85" s="183" t="s">
        <v>58</v>
      </c>
      <c r="G85" s="183" t="s">
        <v>126</v>
      </c>
      <c r="H85" s="183" t="s">
        <v>127</v>
      </c>
      <c r="I85" s="183" t="s">
        <v>128</v>
      </c>
      <c r="J85" s="183" t="s">
        <v>103</v>
      </c>
      <c r="K85" s="184" t="s">
        <v>129</v>
      </c>
      <c r="L85" s="185"/>
      <c r="M85" s="95" t="s">
        <v>19</v>
      </c>
      <c r="N85" s="96" t="s">
        <v>46</v>
      </c>
      <c r="O85" s="96" t="s">
        <v>130</v>
      </c>
      <c r="P85" s="96" t="s">
        <v>131</v>
      </c>
      <c r="Q85" s="96" t="s">
        <v>132</v>
      </c>
      <c r="R85" s="96" t="s">
        <v>133</v>
      </c>
      <c r="S85" s="96" t="s">
        <v>134</v>
      </c>
      <c r="T85" s="97" t="s">
        <v>135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136</v>
      </c>
      <c r="D86" s="43"/>
      <c r="E86" s="43"/>
      <c r="F86" s="43"/>
      <c r="G86" s="43"/>
      <c r="H86" s="43"/>
      <c r="I86" s="43"/>
      <c r="J86" s="186">
        <f>BK86</f>
        <v>0</v>
      </c>
      <c r="K86" s="43"/>
      <c r="L86" s="47"/>
      <c r="M86" s="98"/>
      <c r="N86" s="187"/>
      <c r="O86" s="99"/>
      <c r="P86" s="188">
        <f>P87+P255</f>
        <v>0</v>
      </c>
      <c r="Q86" s="99"/>
      <c r="R86" s="188">
        <f>R87+R255</f>
        <v>0.81481599999999998</v>
      </c>
      <c r="S86" s="99"/>
      <c r="T86" s="189">
        <f>T87+T255</f>
        <v>2.0670000000000002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75</v>
      </c>
      <c r="AU86" s="20" t="s">
        <v>104</v>
      </c>
      <c r="BK86" s="190">
        <f>BK87+BK255</f>
        <v>0</v>
      </c>
    </row>
    <row r="87" s="12" customFormat="1" ht="25.92" customHeight="1">
      <c r="A87" s="12"/>
      <c r="B87" s="191"/>
      <c r="C87" s="192"/>
      <c r="D87" s="193" t="s">
        <v>75</v>
      </c>
      <c r="E87" s="194" t="s">
        <v>432</v>
      </c>
      <c r="F87" s="194" t="s">
        <v>433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P88+SUM(P89:P91)+P106+P130+P179+P207</f>
        <v>0</v>
      </c>
      <c r="Q87" s="199"/>
      <c r="R87" s="200">
        <f>R88+SUM(R89:R91)+R106+R130+R179+R207</f>
        <v>0.81481599999999998</v>
      </c>
      <c r="S87" s="199"/>
      <c r="T87" s="201">
        <f>T88+SUM(T89:T91)+T106+T130+T179+T207</f>
        <v>2.0070000000000001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85</v>
      </c>
      <c r="AT87" s="203" t="s">
        <v>75</v>
      </c>
      <c r="AU87" s="203" t="s">
        <v>76</v>
      </c>
      <c r="AY87" s="202" t="s">
        <v>139</v>
      </c>
      <c r="BK87" s="204">
        <f>BK88+SUM(BK89:BK91)+BK106+BK130+BK179+BK207</f>
        <v>0</v>
      </c>
    </row>
    <row r="88" s="2" customFormat="1" ht="16.5" customHeight="1">
      <c r="A88" s="41"/>
      <c r="B88" s="42"/>
      <c r="C88" s="207" t="s">
        <v>599</v>
      </c>
      <c r="D88" s="207" t="s">
        <v>141</v>
      </c>
      <c r="E88" s="208" t="s">
        <v>646</v>
      </c>
      <c r="F88" s="209" t="s">
        <v>647</v>
      </c>
      <c r="G88" s="210" t="s">
        <v>648</v>
      </c>
      <c r="H88" s="211">
        <v>1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47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0.20699999999999999</v>
      </c>
      <c r="T88" s="217">
        <f>S88*H88</f>
        <v>0.20699999999999999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240</v>
      </c>
      <c r="AT88" s="218" t="s">
        <v>141</v>
      </c>
      <c r="AU88" s="218" t="s">
        <v>83</v>
      </c>
      <c r="AY88" s="20" t="s">
        <v>139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83</v>
      </c>
      <c r="BK88" s="219">
        <f>ROUND(I88*H88,2)</f>
        <v>0</v>
      </c>
      <c r="BL88" s="20" t="s">
        <v>240</v>
      </c>
      <c r="BM88" s="218" t="s">
        <v>649</v>
      </c>
    </row>
    <row r="89" s="2" customFormat="1">
      <c r="A89" s="41"/>
      <c r="B89" s="42"/>
      <c r="C89" s="43"/>
      <c r="D89" s="220" t="s">
        <v>148</v>
      </c>
      <c r="E89" s="43"/>
      <c r="F89" s="221" t="s">
        <v>650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148</v>
      </c>
      <c r="AU89" s="20" t="s">
        <v>83</v>
      </c>
    </row>
    <row r="90" s="2" customFormat="1">
      <c r="A90" s="41"/>
      <c r="B90" s="42"/>
      <c r="C90" s="43"/>
      <c r="D90" s="220" t="s">
        <v>483</v>
      </c>
      <c r="E90" s="43"/>
      <c r="F90" s="269" t="s">
        <v>651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483</v>
      </c>
      <c r="AU90" s="20" t="s">
        <v>83</v>
      </c>
    </row>
    <row r="91" s="12" customFormat="1" ht="22.8" customHeight="1">
      <c r="A91" s="12"/>
      <c r="B91" s="191"/>
      <c r="C91" s="192"/>
      <c r="D91" s="193" t="s">
        <v>75</v>
      </c>
      <c r="E91" s="205" t="s">
        <v>456</v>
      </c>
      <c r="F91" s="205" t="s">
        <v>457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SUM(P92:P105)</f>
        <v>0</v>
      </c>
      <c r="Q91" s="199"/>
      <c r="R91" s="200">
        <f>SUM(R92:R105)</f>
        <v>0.037856000000000001</v>
      </c>
      <c r="S91" s="199"/>
      <c r="T91" s="201">
        <f>SUM(T92:T105)</f>
        <v>1.8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85</v>
      </c>
      <c r="AT91" s="203" t="s">
        <v>75</v>
      </c>
      <c r="AU91" s="203" t="s">
        <v>83</v>
      </c>
      <c r="AY91" s="202" t="s">
        <v>139</v>
      </c>
      <c r="BK91" s="204">
        <f>SUM(BK92:BK105)</f>
        <v>0</v>
      </c>
    </row>
    <row r="92" s="2" customFormat="1" ht="21.75" customHeight="1">
      <c r="A92" s="41"/>
      <c r="B92" s="42"/>
      <c r="C92" s="207" t="s">
        <v>83</v>
      </c>
      <c r="D92" s="207" t="s">
        <v>141</v>
      </c>
      <c r="E92" s="208" t="s">
        <v>652</v>
      </c>
      <c r="F92" s="209" t="s">
        <v>653</v>
      </c>
      <c r="G92" s="210" t="s">
        <v>208</v>
      </c>
      <c r="H92" s="211">
        <v>40</v>
      </c>
      <c r="I92" s="212"/>
      <c r="J92" s="213">
        <f>ROUND(I92*H92,2)</f>
        <v>0</v>
      </c>
      <c r="K92" s="209" t="s">
        <v>145</v>
      </c>
      <c r="L92" s="47"/>
      <c r="M92" s="214" t="s">
        <v>19</v>
      </c>
      <c r="N92" s="215" t="s">
        <v>47</v>
      </c>
      <c r="O92" s="87"/>
      <c r="P92" s="216">
        <f>O92*H92</f>
        <v>0</v>
      </c>
      <c r="Q92" s="216">
        <v>0.00011</v>
      </c>
      <c r="R92" s="216">
        <f>Q92*H92</f>
        <v>0.0044000000000000003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240</v>
      </c>
      <c r="AT92" s="218" t="s">
        <v>141</v>
      </c>
      <c r="AU92" s="218" t="s">
        <v>85</v>
      </c>
      <c r="AY92" s="20" t="s">
        <v>139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83</v>
      </c>
      <c r="BK92" s="219">
        <f>ROUND(I92*H92,2)</f>
        <v>0</v>
      </c>
      <c r="BL92" s="20" t="s">
        <v>240</v>
      </c>
      <c r="BM92" s="218" t="s">
        <v>85</v>
      </c>
    </row>
    <row r="93" s="2" customFormat="1">
      <c r="A93" s="41"/>
      <c r="B93" s="42"/>
      <c r="C93" s="43"/>
      <c r="D93" s="220" t="s">
        <v>148</v>
      </c>
      <c r="E93" s="43"/>
      <c r="F93" s="221" t="s">
        <v>654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148</v>
      </c>
      <c r="AU93" s="20" t="s">
        <v>85</v>
      </c>
    </row>
    <row r="94" s="2" customFormat="1">
      <c r="A94" s="41"/>
      <c r="B94" s="42"/>
      <c r="C94" s="43"/>
      <c r="D94" s="225" t="s">
        <v>150</v>
      </c>
      <c r="E94" s="43"/>
      <c r="F94" s="226" t="s">
        <v>655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150</v>
      </c>
      <c r="AU94" s="20" t="s">
        <v>85</v>
      </c>
    </row>
    <row r="95" s="2" customFormat="1" ht="24.15" customHeight="1">
      <c r="A95" s="41"/>
      <c r="B95" s="42"/>
      <c r="C95" s="238" t="s">
        <v>85</v>
      </c>
      <c r="D95" s="238" t="s">
        <v>188</v>
      </c>
      <c r="E95" s="239" t="s">
        <v>656</v>
      </c>
      <c r="F95" s="240" t="s">
        <v>657</v>
      </c>
      <c r="G95" s="241" t="s">
        <v>208</v>
      </c>
      <c r="H95" s="242">
        <v>15.300000000000001</v>
      </c>
      <c r="I95" s="243"/>
      <c r="J95" s="244">
        <f>ROUND(I95*H95,2)</f>
        <v>0</v>
      </c>
      <c r="K95" s="240" t="s">
        <v>19</v>
      </c>
      <c r="L95" s="245"/>
      <c r="M95" s="246" t="s">
        <v>19</v>
      </c>
      <c r="N95" s="247" t="s">
        <v>47</v>
      </c>
      <c r="O95" s="87"/>
      <c r="P95" s="216">
        <f>O95*H95</f>
        <v>0</v>
      </c>
      <c r="Q95" s="216">
        <v>0.00072000000000000005</v>
      </c>
      <c r="R95" s="216">
        <f>Q95*H95</f>
        <v>0.011016000000000002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352</v>
      </c>
      <c r="AT95" s="218" t="s">
        <v>188</v>
      </c>
      <c r="AU95" s="218" t="s">
        <v>85</v>
      </c>
      <c r="AY95" s="20" t="s">
        <v>139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83</v>
      </c>
      <c r="BK95" s="219">
        <f>ROUND(I95*H95,2)</f>
        <v>0</v>
      </c>
      <c r="BL95" s="20" t="s">
        <v>240</v>
      </c>
      <c r="BM95" s="218" t="s">
        <v>146</v>
      </c>
    </row>
    <row r="96" s="2" customFormat="1">
      <c r="A96" s="41"/>
      <c r="B96" s="42"/>
      <c r="C96" s="43"/>
      <c r="D96" s="220" t="s">
        <v>148</v>
      </c>
      <c r="E96" s="43"/>
      <c r="F96" s="221" t="s">
        <v>657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148</v>
      </c>
      <c r="AU96" s="20" t="s">
        <v>85</v>
      </c>
    </row>
    <row r="97" s="13" customFormat="1">
      <c r="A97" s="13"/>
      <c r="B97" s="227"/>
      <c r="C97" s="228"/>
      <c r="D97" s="220" t="s">
        <v>158</v>
      </c>
      <c r="E97" s="229" t="s">
        <v>19</v>
      </c>
      <c r="F97" s="230" t="s">
        <v>658</v>
      </c>
      <c r="G97" s="228"/>
      <c r="H97" s="231">
        <v>15.300000000000001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158</v>
      </c>
      <c r="AU97" s="237" t="s">
        <v>85</v>
      </c>
      <c r="AV97" s="13" t="s">
        <v>85</v>
      </c>
      <c r="AW97" s="13" t="s">
        <v>37</v>
      </c>
      <c r="AX97" s="13" t="s">
        <v>76</v>
      </c>
      <c r="AY97" s="237" t="s">
        <v>139</v>
      </c>
    </row>
    <row r="98" s="14" customFormat="1">
      <c r="A98" s="14"/>
      <c r="B98" s="248"/>
      <c r="C98" s="249"/>
      <c r="D98" s="220" t="s">
        <v>158</v>
      </c>
      <c r="E98" s="250" t="s">
        <v>19</v>
      </c>
      <c r="F98" s="251" t="s">
        <v>266</v>
      </c>
      <c r="G98" s="249"/>
      <c r="H98" s="252">
        <v>15.300000000000001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8" t="s">
        <v>158</v>
      </c>
      <c r="AU98" s="258" t="s">
        <v>85</v>
      </c>
      <c r="AV98" s="14" t="s">
        <v>146</v>
      </c>
      <c r="AW98" s="14" t="s">
        <v>37</v>
      </c>
      <c r="AX98" s="14" t="s">
        <v>83</v>
      </c>
      <c r="AY98" s="258" t="s">
        <v>139</v>
      </c>
    </row>
    <row r="99" s="2" customFormat="1" ht="24.15" customHeight="1">
      <c r="A99" s="41"/>
      <c r="B99" s="42"/>
      <c r="C99" s="238" t="s">
        <v>160</v>
      </c>
      <c r="D99" s="238" t="s">
        <v>188</v>
      </c>
      <c r="E99" s="239" t="s">
        <v>659</v>
      </c>
      <c r="F99" s="240" t="s">
        <v>660</v>
      </c>
      <c r="G99" s="241" t="s">
        <v>208</v>
      </c>
      <c r="H99" s="242">
        <v>25.5</v>
      </c>
      <c r="I99" s="243"/>
      <c r="J99" s="244">
        <f>ROUND(I99*H99,2)</f>
        <v>0</v>
      </c>
      <c r="K99" s="240" t="s">
        <v>19</v>
      </c>
      <c r="L99" s="245"/>
      <c r="M99" s="246" t="s">
        <v>19</v>
      </c>
      <c r="N99" s="247" t="s">
        <v>47</v>
      </c>
      <c r="O99" s="87"/>
      <c r="P99" s="216">
        <f>O99*H99</f>
        <v>0</v>
      </c>
      <c r="Q99" s="216">
        <v>0.00088000000000000003</v>
      </c>
      <c r="R99" s="216">
        <f>Q99*H99</f>
        <v>0.022440000000000002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352</v>
      </c>
      <c r="AT99" s="218" t="s">
        <v>188</v>
      </c>
      <c r="AU99" s="218" t="s">
        <v>85</v>
      </c>
      <c r="AY99" s="20" t="s">
        <v>139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83</v>
      </c>
      <c r="BK99" s="219">
        <f>ROUND(I99*H99,2)</f>
        <v>0</v>
      </c>
      <c r="BL99" s="20" t="s">
        <v>240</v>
      </c>
      <c r="BM99" s="218" t="s">
        <v>180</v>
      </c>
    </row>
    <row r="100" s="2" customFormat="1">
      <c r="A100" s="41"/>
      <c r="B100" s="42"/>
      <c r="C100" s="43"/>
      <c r="D100" s="220" t="s">
        <v>148</v>
      </c>
      <c r="E100" s="43"/>
      <c r="F100" s="221" t="s">
        <v>660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148</v>
      </c>
      <c r="AU100" s="20" t="s">
        <v>85</v>
      </c>
    </row>
    <row r="101" s="13" customFormat="1">
      <c r="A101" s="13"/>
      <c r="B101" s="227"/>
      <c r="C101" s="228"/>
      <c r="D101" s="220" t="s">
        <v>158</v>
      </c>
      <c r="E101" s="229" t="s">
        <v>19</v>
      </c>
      <c r="F101" s="230" t="s">
        <v>661</v>
      </c>
      <c r="G101" s="228"/>
      <c r="H101" s="231">
        <v>25.5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158</v>
      </c>
      <c r="AU101" s="237" t="s">
        <v>85</v>
      </c>
      <c r="AV101" s="13" t="s">
        <v>85</v>
      </c>
      <c r="AW101" s="13" t="s">
        <v>37</v>
      </c>
      <c r="AX101" s="13" t="s">
        <v>76</v>
      </c>
      <c r="AY101" s="237" t="s">
        <v>139</v>
      </c>
    </row>
    <row r="102" s="14" customFormat="1">
      <c r="A102" s="14"/>
      <c r="B102" s="248"/>
      <c r="C102" s="249"/>
      <c r="D102" s="220" t="s">
        <v>158</v>
      </c>
      <c r="E102" s="250" t="s">
        <v>19</v>
      </c>
      <c r="F102" s="251" t="s">
        <v>266</v>
      </c>
      <c r="G102" s="249"/>
      <c r="H102" s="252">
        <v>25.5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8" t="s">
        <v>158</v>
      </c>
      <c r="AU102" s="258" t="s">
        <v>85</v>
      </c>
      <c r="AV102" s="14" t="s">
        <v>146</v>
      </c>
      <c r="AW102" s="14" t="s">
        <v>37</v>
      </c>
      <c r="AX102" s="14" t="s">
        <v>83</v>
      </c>
      <c r="AY102" s="258" t="s">
        <v>139</v>
      </c>
    </row>
    <row r="103" s="2" customFormat="1" ht="16.5" customHeight="1">
      <c r="A103" s="41"/>
      <c r="B103" s="42"/>
      <c r="C103" s="207" t="s">
        <v>604</v>
      </c>
      <c r="D103" s="207" t="s">
        <v>141</v>
      </c>
      <c r="E103" s="208" t="s">
        <v>662</v>
      </c>
      <c r="F103" s="209" t="s">
        <v>663</v>
      </c>
      <c r="G103" s="210" t="s">
        <v>648</v>
      </c>
      <c r="H103" s="211">
        <v>1</v>
      </c>
      <c r="I103" s="212"/>
      <c r="J103" s="213">
        <f>ROUND(I103*H103,2)</f>
        <v>0</v>
      </c>
      <c r="K103" s="209" t="s">
        <v>19</v>
      </c>
      <c r="L103" s="47"/>
      <c r="M103" s="214" t="s">
        <v>19</v>
      </c>
      <c r="N103" s="215" t="s">
        <v>47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1.8</v>
      </c>
      <c r="T103" s="217">
        <f>S103*H103</f>
        <v>1.8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240</v>
      </c>
      <c r="AT103" s="218" t="s">
        <v>141</v>
      </c>
      <c r="AU103" s="218" t="s">
        <v>85</v>
      </c>
      <c r="AY103" s="20" t="s">
        <v>139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83</v>
      </c>
      <c r="BK103" s="219">
        <f>ROUND(I103*H103,2)</f>
        <v>0</v>
      </c>
      <c r="BL103" s="20" t="s">
        <v>240</v>
      </c>
      <c r="BM103" s="218" t="s">
        <v>664</v>
      </c>
    </row>
    <row r="104" s="2" customFormat="1">
      <c r="A104" s="41"/>
      <c r="B104" s="42"/>
      <c r="C104" s="43"/>
      <c r="D104" s="220" t="s">
        <v>148</v>
      </c>
      <c r="E104" s="43"/>
      <c r="F104" s="221" t="s">
        <v>665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148</v>
      </c>
      <c r="AU104" s="20" t="s">
        <v>85</v>
      </c>
    </row>
    <row r="105" s="2" customFormat="1">
      <c r="A105" s="41"/>
      <c r="B105" s="42"/>
      <c r="C105" s="43"/>
      <c r="D105" s="220" t="s">
        <v>483</v>
      </c>
      <c r="E105" s="43"/>
      <c r="F105" s="269" t="s">
        <v>666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483</v>
      </c>
      <c r="AU105" s="20" t="s">
        <v>85</v>
      </c>
    </row>
    <row r="106" s="12" customFormat="1" ht="22.8" customHeight="1">
      <c r="A106" s="12"/>
      <c r="B106" s="191"/>
      <c r="C106" s="192"/>
      <c r="D106" s="193" t="s">
        <v>75</v>
      </c>
      <c r="E106" s="205" t="s">
        <v>667</v>
      </c>
      <c r="F106" s="205" t="s">
        <v>668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SUM(P107:P129)</f>
        <v>0</v>
      </c>
      <c r="Q106" s="199"/>
      <c r="R106" s="200">
        <f>SUM(R107:R129)</f>
        <v>0.044109999999999996</v>
      </c>
      <c r="S106" s="199"/>
      <c r="T106" s="201">
        <f>SUM(T107:T129)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85</v>
      </c>
      <c r="AT106" s="203" t="s">
        <v>75</v>
      </c>
      <c r="AU106" s="203" t="s">
        <v>83</v>
      </c>
      <c r="AY106" s="202" t="s">
        <v>139</v>
      </c>
      <c r="BK106" s="204">
        <f>SUM(BK107:BK129)</f>
        <v>0</v>
      </c>
    </row>
    <row r="107" s="2" customFormat="1" ht="16.5" customHeight="1">
      <c r="A107" s="41"/>
      <c r="B107" s="42"/>
      <c r="C107" s="207" t="s">
        <v>146</v>
      </c>
      <c r="D107" s="207" t="s">
        <v>141</v>
      </c>
      <c r="E107" s="208" t="s">
        <v>669</v>
      </c>
      <c r="F107" s="209" t="s">
        <v>670</v>
      </c>
      <c r="G107" s="210" t="s">
        <v>208</v>
      </c>
      <c r="H107" s="211">
        <v>10</v>
      </c>
      <c r="I107" s="212"/>
      <c r="J107" s="213">
        <f>ROUND(I107*H107,2)</f>
        <v>0</v>
      </c>
      <c r="K107" s="209" t="s">
        <v>145</v>
      </c>
      <c r="L107" s="47"/>
      <c r="M107" s="214" t="s">
        <v>19</v>
      </c>
      <c r="N107" s="215" t="s">
        <v>47</v>
      </c>
      <c r="O107" s="87"/>
      <c r="P107" s="216">
        <f>O107*H107</f>
        <v>0</v>
      </c>
      <c r="Q107" s="216">
        <v>0.00080000000000000004</v>
      </c>
      <c r="R107" s="216">
        <f>Q107*H107</f>
        <v>0.0080000000000000002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240</v>
      </c>
      <c r="AT107" s="218" t="s">
        <v>141</v>
      </c>
      <c r="AU107" s="218" t="s">
        <v>85</v>
      </c>
      <c r="AY107" s="20" t="s">
        <v>139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83</v>
      </c>
      <c r="BK107" s="219">
        <f>ROUND(I107*H107,2)</f>
        <v>0</v>
      </c>
      <c r="BL107" s="20" t="s">
        <v>240</v>
      </c>
      <c r="BM107" s="218" t="s">
        <v>191</v>
      </c>
    </row>
    <row r="108" s="2" customFormat="1">
      <c r="A108" s="41"/>
      <c r="B108" s="42"/>
      <c r="C108" s="43"/>
      <c r="D108" s="220" t="s">
        <v>148</v>
      </c>
      <c r="E108" s="43"/>
      <c r="F108" s="221" t="s">
        <v>671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148</v>
      </c>
      <c r="AU108" s="20" t="s">
        <v>85</v>
      </c>
    </row>
    <row r="109" s="2" customFormat="1">
      <c r="A109" s="41"/>
      <c r="B109" s="42"/>
      <c r="C109" s="43"/>
      <c r="D109" s="225" t="s">
        <v>150</v>
      </c>
      <c r="E109" s="43"/>
      <c r="F109" s="226" t="s">
        <v>672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150</v>
      </c>
      <c r="AU109" s="20" t="s">
        <v>85</v>
      </c>
    </row>
    <row r="110" s="2" customFormat="1" ht="16.5" customHeight="1">
      <c r="A110" s="41"/>
      <c r="B110" s="42"/>
      <c r="C110" s="207" t="s">
        <v>172</v>
      </c>
      <c r="D110" s="207" t="s">
        <v>141</v>
      </c>
      <c r="E110" s="208" t="s">
        <v>673</v>
      </c>
      <c r="F110" s="209" t="s">
        <v>674</v>
      </c>
      <c r="G110" s="210" t="s">
        <v>208</v>
      </c>
      <c r="H110" s="211">
        <v>20</v>
      </c>
      <c r="I110" s="212"/>
      <c r="J110" s="213">
        <f>ROUND(I110*H110,2)</f>
        <v>0</v>
      </c>
      <c r="K110" s="209" t="s">
        <v>145</v>
      </c>
      <c r="L110" s="47"/>
      <c r="M110" s="214" t="s">
        <v>19</v>
      </c>
      <c r="N110" s="215" t="s">
        <v>47</v>
      </c>
      <c r="O110" s="87"/>
      <c r="P110" s="216">
        <f>O110*H110</f>
        <v>0</v>
      </c>
      <c r="Q110" s="216">
        <v>0.0013799999999999999</v>
      </c>
      <c r="R110" s="216">
        <f>Q110*H110</f>
        <v>0.0276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240</v>
      </c>
      <c r="AT110" s="218" t="s">
        <v>141</v>
      </c>
      <c r="AU110" s="218" t="s">
        <v>85</v>
      </c>
      <c r="AY110" s="20" t="s">
        <v>139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83</v>
      </c>
      <c r="BK110" s="219">
        <f>ROUND(I110*H110,2)</f>
        <v>0</v>
      </c>
      <c r="BL110" s="20" t="s">
        <v>240</v>
      </c>
      <c r="BM110" s="218" t="s">
        <v>205</v>
      </c>
    </row>
    <row r="111" s="2" customFormat="1">
      <c r="A111" s="41"/>
      <c r="B111" s="42"/>
      <c r="C111" s="43"/>
      <c r="D111" s="220" t="s">
        <v>148</v>
      </c>
      <c r="E111" s="43"/>
      <c r="F111" s="221" t="s">
        <v>675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148</v>
      </c>
      <c r="AU111" s="20" t="s">
        <v>85</v>
      </c>
    </row>
    <row r="112" s="2" customFormat="1">
      <c r="A112" s="41"/>
      <c r="B112" s="42"/>
      <c r="C112" s="43"/>
      <c r="D112" s="225" t="s">
        <v>150</v>
      </c>
      <c r="E112" s="43"/>
      <c r="F112" s="226" t="s">
        <v>676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150</v>
      </c>
      <c r="AU112" s="20" t="s">
        <v>85</v>
      </c>
    </row>
    <row r="113" s="13" customFormat="1">
      <c r="A113" s="13"/>
      <c r="B113" s="227"/>
      <c r="C113" s="228"/>
      <c r="D113" s="220" t="s">
        <v>158</v>
      </c>
      <c r="E113" s="229" t="s">
        <v>19</v>
      </c>
      <c r="F113" s="230" t="s">
        <v>677</v>
      </c>
      <c r="G113" s="228"/>
      <c r="H113" s="231">
        <v>20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158</v>
      </c>
      <c r="AU113" s="237" t="s">
        <v>85</v>
      </c>
      <c r="AV113" s="13" t="s">
        <v>85</v>
      </c>
      <c r="AW113" s="13" t="s">
        <v>37</v>
      </c>
      <c r="AX113" s="13" t="s">
        <v>76</v>
      </c>
      <c r="AY113" s="237" t="s">
        <v>139</v>
      </c>
    </row>
    <row r="114" s="14" customFormat="1">
      <c r="A114" s="14"/>
      <c r="B114" s="248"/>
      <c r="C114" s="249"/>
      <c r="D114" s="220" t="s">
        <v>158</v>
      </c>
      <c r="E114" s="250" t="s">
        <v>19</v>
      </c>
      <c r="F114" s="251" t="s">
        <v>266</v>
      </c>
      <c r="G114" s="249"/>
      <c r="H114" s="252">
        <v>20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8" t="s">
        <v>158</v>
      </c>
      <c r="AU114" s="258" t="s">
        <v>85</v>
      </c>
      <c r="AV114" s="14" t="s">
        <v>146</v>
      </c>
      <c r="AW114" s="14" t="s">
        <v>37</v>
      </c>
      <c r="AX114" s="14" t="s">
        <v>83</v>
      </c>
      <c r="AY114" s="258" t="s">
        <v>139</v>
      </c>
    </row>
    <row r="115" s="2" customFormat="1" ht="16.5" customHeight="1">
      <c r="A115" s="41"/>
      <c r="B115" s="42"/>
      <c r="C115" s="207" t="s">
        <v>180</v>
      </c>
      <c r="D115" s="207" t="s">
        <v>141</v>
      </c>
      <c r="E115" s="208" t="s">
        <v>678</v>
      </c>
      <c r="F115" s="209" t="s">
        <v>679</v>
      </c>
      <c r="G115" s="210" t="s">
        <v>549</v>
      </c>
      <c r="H115" s="211">
        <v>1</v>
      </c>
      <c r="I115" s="212"/>
      <c r="J115" s="213">
        <f>ROUND(I115*H115,2)</f>
        <v>0</v>
      </c>
      <c r="K115" s="209" t="s">
        <v>145</v>
      </c>
      <c r="L115" s="47"/>
      <c r="M115" s="214" t="s">
        <v>19</v>
      </c>
      <c r="N115" s="215" t="s">
        <v>47</v>
      </c>
      <c r="O115" s="87"/>
      <c r="P115" s="216">
        <f>O115*H115</f>
        <v>0</v>
      </c>
      <c r="Q115" s="216">
        <v>0.00012</v>
      </c>
      <c r="R115" s="216">
        <f>Q115*H115</f>
        <v>0.00012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240</v>
      </c>
      <c r="AT115" s="218" t="s">
        <v>141</v>
      </c>
      <c r="AU115" s="218" t="s">
        <v>85</v>
      </c>
      <c r="AY115" s="20" t="s">
        <v>139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83</v>
      </c>
      <c r="BK115" s="219">
        <f>ROUND(I115*H115,2)</f>
        <v>0</v>
      </c>
      <c r="BL115" s="20" t="s">
        <v>240</v>
      </c>
      <c r="BM115" s="218" t="s">
        <v>8</v>
      </c>
    </row>
    <row r="116" s="2" customFormat="1">
      <c r="A116" s="41"/>
      <c r="B116" s="42"/>
      <c r="C116" s="43"/>
      <c r="D116" s="220" t="s">
        <v>148</v>
      </c>
      <c r="E116" s="43"/>
      <c r="F116" s="221" t="s">
        <v>680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148</v>
      </c>
      <c r="AU116" s="20" t="s">
        <v>85</v>
      </c>
    </row>
    <row r="117" s="2" customFormat="1">
      <c r="A117" s="41"/>
      <c r="B117" s="42"/>
      <c r="C117" s="43"/>
      <c r="D117" s="225" t="s">
        <v>150</v>
      </c>
      <c r="E117" s="43"/>
      <c r="F117" s="226" t="s">
        <v>681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150</v>
      </c>
      <c r="AU117" s="20" t="s">
        <v>85</v>
      </c>
    </row>
    <row r="118" s="2" customFormat="1" ht="16.5" customHeight="1">
      <c r="A118" s="41"/>
      <c r="B118" s="42"/>
      <c r="C118" s="207" t="s">
        <v>187</v>
      </c>
      <c r="D118" s="207" t="s">
        <v>141</v>
      </c>
      <c r="E118" s="208" t="s">
        <v>682</v>
      </c>
      <c r="F118" s="209" t="s">
        <v>683</v>
      </c>
      <c r="G118" s="210" t="s">
        <v>549</v>
      </c>
      <c r="H118" s="211">
        <v>1</v>
      </c>
      <c r="I118" s="212"/>
      <c r="J118" s="213">
        <f>ROUND(I118*H118,2)</f>
        <v>0</v>
      </c>
      <c r="K118" s="209" t="s">
        <v>145</v>
      </c>
      <c r="L118" s="47"/>
      <c r="M118" s="214" t="s">
        <v>19</v>
      </c>
      <c r="N118" s="215" t="s">
        <v>47</v>
      </c>
      <c r="O118" s="87"/>
      <c r="P118" s="216">
        <f>O118*H118</f>
        <v>0</v>
      </c>
      <c r="Q118" s="216">
        <v>0.00076999999999999996</v>
      </c>
      <c r="R118" s="216">
        <f>Q118*H118</f>
        <v>0.00076999999999999996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240</v>
      </c>
      <c r="AT118" s="218" t="s">
        <v>141</v>
      </c>
      <c r="AU118" s="218" t="s">
        <v>85</v>
      </c>
      <c r="AY118" s="20" t="s">
        <v>139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83</v>
      </c>
      <c r="BK118" s="219">
        <f>ROUND(I118*H118,2)</f>
        <v>0</v>
      </c>
      <c r="BL118" s="20" t="s">
        <v>240</v>
      </c>
      <c r="BM118" s="218" t="s">
        <v>229</v>
      </c>
    </row>
    <row r="119" s="2" customFormat="1">
      <c r="A119" s="41"/>
      <c r="B119" s="42"/>
      <c r="C119" s="43"/>
      <c r="D119" s="220" t="s">
        <v>148</v>
      </c>
      <c r="E119" s="43"/>
      <c r="F119" s="221" t="s">
        <v>684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148</v>
      </c>
      <c r="AU119" s="20" t="s">
        <v>85</v>
      </c>
    </row>
    <row r="120" s="2" customFormat="1">
      <c r="A120" s="41"/>
      <c r="B120" s="42"/>
      <c r="C120" s="43"/>
      <c r="D120" s="225" t="s">
        <v>150</v>
      </c>
      <c r="E120" s="43"/>
      <c r="F120" s="226" t="s">
        <v>685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150</v>
      </c>
      <c r="AU120" s="20" t="s">
        <v>85</v>
      </c>
    </row>
    <row r="121" s="2" customFormat="1" ht="16.5" customHeight="1">
      <c r="A121" s="41"/>
      <c r="B121" s="42"/>
      <c r="C121" s="207" t="s">
        <v>191</v>
      </c>
      <c r="D121" s="207" t="s">
        <v>141</v>
      </c>
      <c r="E121" s="208" t="s">
        <v>686</v>
      </c>
      <c r="F121" s="209" t="s">
        <v>687</v>
      </c>
      <c r="G121" s="210" t="s">
        <v>549</v>
      </c>
      <c r="H121" s="211">
        <v>2</v>
      </c>
      <c r="I121" s="212"/>
      <c r="J121" s="213">
        <f>ROUND(I121*H121,2)</f>
        <v>0</v>
      </c>
      <c r="K121" s="209" t="s">
        <v>145</v>
      </c>
      <c r="L121" s="47"/>
      <c r="M121" s="214" t="s">
        <v>19</v>
      </c>
      <c r="N121" s="215" t="s">
        <v>47</v>
      </c>
      <c r="O121" s="87"/>
      <c r="P121" s="216">
        <f>O121*H121</f>
        <v>0</v>
      </c>
      <c r="Q121" s="216">
        <v>0.00021000000000000001</v>
      </c>
      <c r="R121" s="216">
        <f>Q121*H121</f>
        <v>0.00042000000000000002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240</v>
      </c>
      <c r="AT121" s="218" t="s">
        <v>141</v>
      </c>
      <c r="AU121" s="218" t="s">
        <v>85</v>
      </c>
      <c r="AY121" s="20" t="s">
        <v>139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83</v>
      </c>
      <c r="BK121" s="219">
        <f>ROUND(I121*H121,2)</f>
        <v>0</v>
      </c>
      <c r="BL121" s="20" t="s">
        <v>240</v>
      </c>
      <c r="BM121" s="218" t="s">
        <v>240</v>
      </c>
    </row>
    <row r="122" s="2" customFormat="1">
      <c r="A122" s="41"/>
      <c r="B122" s="42"/>
      <c r="C122" s="43"/>
      <c r="D122" s="220" t="s">
        <v>148</v>
      </c>
      <c r="E122" s="43"/>
      <c r="F122" s="221" t="s">
        <v>688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148</v>
      </c>
      <c r="AU122" s="20" t="s">
        <v>85</v>
      </c>
    </row>
    <row r="123" s="2" customFormat="1">
      <c r="A123" s="41"/>
      <c r="B123" s="42"/>
      <c r="C123" s="43"/>
      <c r="D123" s="225" t="s">
        <v>150</v>
      </c>
      <c r="E123" s="43"/>
      <c r="F123" s="226" t="s">
        <v>689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150</v>
      </c>
      <c r="AU123" s="20" t="s">
        <v>85</v>
      </c>
    </row>
    <row r="124" s="2" customFormat="1" ht="16.5" customHeight="1">
      <c r="A124" s="41"/>
      <c r="B124" s="42"/>
      <c r="C124" s="207" t="s">
        <v>199</v>
      </c>
      <c r="D124" s="207" t="s">
        <v>141</v>
      </c>
      <c r="E124" s="208" t="s">
        <v>690</v>
      </c>
      <c r="F124" s="209" t="s">
        <v>691</v>
      </c>
      <c r="G124" s="210" t="s">
        <v>549</v>
      </c>
      <c r="H124" s="211">
        <v>3</v>
      </c>
      <c r="I124" s="212"/>
      <c r="J124" s="213">
        <f>ROUND(I124*H124,2)</f>
        <v>0</v>
      </c>
      <c r="K124" s="209" t="s">
        <v>145</v>
      </c>
      <c r="L124" s="47"/>
      <c r="M124" s="214" t="s">
        <v>19</v>
      </c>
      <c r="N124" s="215" t="s">
        <v>47</v>
      </c>
      <c r="O124" s="87"/>
      <c r="P124" s="216">
        <f>O124*H124</f>
        <v>0</v>
      </c>
      <c r="Q124" s="216">
        <v>0.00050000000000000001</v>
      </c>
      <c r="R124" s="216">
        <f>Q124*H124</f>
        <v>0.0015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240</v>
      </c>
      <c r="AT124" s="218" t="s">
        <v>141</v>
      </c>
      <c r="AU124" s="218" t="s">
        <v>85</v>
      </c>
      <c r="AY124" s="20" t="s">
        <v>139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83</v>
      </c>
      <c r="BK124" s="219">
        <f>ROUND(I124*H124,2)</f>
        <v>0</v>
      </c>
      <c r="BL124" s="20" t="s">
        <v>240</v>
      </c>
      <c r="BM124" s="218" t="s">
        <v>251</v>
      </c>
    </row>
    <row r="125" s="2" customFormat="1">
      <c r="A125" s="41"/>
      <c r="B125" s="42"/>
      <c r="C125" s="43"/>
      <c r="D125" s="220" t="s">
        <v>148</v>
      </c>
      <c r="E125" s="43"/>
      <c r="F125" s="221" t="s">
        <v>692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148</v>
      </c>
      <c r="AU125" s="20" t="s">
        <v>85</v>
      </c>
    </row>
    <row r="126" s="2" customFormat="1">
      <c r="A126" s="41"/>
      <c r="B126" s="42"/>
      <c r="C126" s="43"/>
      <c r="D126" s="225" t="s">
        <v>150</v>
      </c>
      <c r="E126" s="43"/>
      <c r="F126" s="226" t="s">
        <v>693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150</v>
      </c>
      <c r="AU126" s="20" t="s">
        <v>85</v>
      </c>
    </row>
    <row r="127" s="2" customFormat="1" ht="16.5" customHeight="1">
      <c r="A127" s="41"/>
      <c r="B127" s="42"/>
      <c r="C127" s="207" t="s">
        <v>205</v>
      </c>
      <c r="D127" s="207" t="s">
        <v>141</v>
      </c>
      <c r="E127" s="208" t="s">
        <v>694</v>
      </c>
      <c r="F127" s="209" t="s">
        <v>695</v>
      </c>
      <c r="G127" s="210" t="s">
        <v>208</v>
      </c>
      <c r="H127" s="211">
        <v>30</v>
      </c>
      <c r="I127" s="212"/>
      <c r="J127" s="213">
        <f>ROUND(I127*H127,2)</f>
        <v>0</v>
      </c>
      <c r="K127" s="209" t="s">
        <v>145</v>
      </c>
      <c r="L127" s="47"/>
      <c r="M127" s="214" t="s">
        <v>19</v>
      </c>
      <c r="N127" s="215" t="s">
        <v>47</v>
      </c>
      <c r="O127" s="87"/>
      <c r="P127" s="216">
        <f>O127*H127</f>
        <v>0</v>
      </c>
      <c r="Q127" s="216">
        <v>0.00019000000000000001</v>
      </c>
      <c r="R127" s="216">
        <f>Q127*H127</f>
        <v>0.0057000000000000002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240</v>
      </c>
      <c r="AT127" s="218" t="s">
        <v>141</v>
      </c>
      <c r="AU127" s="218" t="s">
        <v>85</v>
      </c>
      <c r="AY127" s="20" t="s">
        <v>139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83</v>
      </c>
      <c r="BK127" s="219">
        <f>ROUND(I127*H127,2)</f>
        <v>0</v>
      </c>
      <c r="BL127" s="20" t="s">
        <v>240</v>
      </c>
      <c r="BM127" s="218" t="s">
        <v>272</v>
      </c>
    </row>
    <row r="128" s="2" customFormat="1">
      <c r="A128" s="41"/>
      <c r="B128" s="42"/>
      <c r="C128" s="43"/>
      <c r="D128" s="220" t="s">
        <v>148</v>
      </c>
      <c r="E128" s="43"/>
      <c r="F128" s="221" t="s">
        <v>696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148</v>
      </c>
      <c r="AU128" s="20" t="s">
        <v>85</v>
      </c>
    </row>
    <row r="129" s="2" customFormat="1">
      <c r="A129" s="41"/>
      <c r="B129" s="42"/>
      <c r="C129" s="43"/>
      <c r="D129" s="225" t="s">
        <v>150</v>
      </c>
      <c r="E129" s="43"/>
      <c r="F129" s="226" t="s">
        <v>697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150</v>
      </c>
      <c r="AU129" s="20" t="s">
        <v>85</v>
      </c>
    </row>
    <row r="130" s="12" customFormat="1" ht="22.8" customHeight="1">
      <c r="A130" s="12"/>
      <c r="B130" s="191"/>
      <c r="C130" s="192"/>
      <c r="D130" s="193" t="s">
        <v>75</v>
      </c>
      <c r="E130" s="205" t="s">
        <v>698</v>
      </c>
      <c r="F130" s="205" t="s">
        <v>699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SUM(P131:P178)</f>
        <v>0</v>
      </c>
      <c r="Q130" s="199"/>
      <c r="R130" s="200">
        <f>SUM(R131:R178)</f>
        <v>0.50366</v>
      </c>
      <c r="S130" s="199"/>
      <c r="T130" s="201">
        <f>SUM(T131:T178)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85</v>
      </c>
      <c r="AT130" s="203" t="s">
        <v>75</v>
      </c>
      <c r="AU130" s="203" t="s">
        <v>83</v>
      </c>
      <c r="AY130" s="202" t="s">
        <v>139</v>
      </c>
      <c r="BK130" s="204">
        <f>SUM(BK131:BK178)</f>
        <v>0</v>
      </c>
    </row>
    <row r="131" s="2" customFormat="1" ht="16.5" customHeight="1">
      <c r="A131" s="41"/>
      <c r="B131" s="42"/>
      <c r="C131" s="207" t="s">
        <v>212</v>
      </c>
      <c r="D131" s="207" t="s">
        <v>141</v>
      </c>
      <c r="E131" s="208" t="s">
        <v>700</v>
      </c>
      <c r="F131" s="209" t="s">
        <v>701</v>
      </c>
      <c r="G131" s="210" t="s">
        <v>197</v>
      </c>
      <c r="H131" s="211">
        <v>1</v>
      </c>
      <c r="I131" s="212"/>
      <c r="J131" s="213">
        <f>ROUND(I131*H131,2)</f>
        <v>0</v>
      </c>
      <c r="K131" s="209" t="s">
        <v>145</v>
      </c>
      <c r="L131" s="47"/>
      <c r="M131" s="214" t="s">
        <v>19</v>
      </c>
      <c r="N131" s="215" t="s">
        <v>47</v>
      </c>
      <c r="O131" s="87"/>
      <c r="P131" s="216">
        <f>O131*H131</f>
        <v>0</v>
      </c>
      <c r="Q131" s="216">
        <v>0.32924999999999999</v>
      </c>
      <c r="R131" s="216">
        <f>Q131*H131</f>
        <v>0.32924999999999999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240</v>
      </c>
      <c r="AT131" s="218" t="s">
        <v>141</v>
      </c>
      <c r="AU131" s="218" t="s">
        <v>85</v>
      </c>
      <c r="AY131" s="20" t="s">
        <v>139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83</v>
      </c>
      <c r="BK131" s="219">
        <f>ROUND(I131*H131,2)</f>
        <v>0</v>
      </c>
      <c r="BL131" s="20" t="s">
        <v>240</v>
      </c>
      <c r="BM131" s="218" t="s">
        <v>291</v>
      </c>
    </row>
    <row r="132" s="2" customFormat="1">
      <c r="A132" s="41"/>
      <c r="B132" s="42"/>
      <c r="C132" s="43"/>
      <c r="D132" s="220" t="s">
        <v>148</v>
      </c>
      <c r="E132" s="43"/>
      <c r="F132" s="221" t="s">
        <v>702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148</v>
      </c>
      <c r="AU132" s="20" t="s">
        <v>85</v>
      </c>
    </row>
    <row r="133" s="2" customFormat="1">
      <c r="A133" s="41"/>
      <c r="B133" s="42"/>
      <c r="C133" s="43"/>
      <c r="D133" s="225" t="s">
        <v>150</v>
      </c>
      <c r="E133" s="43"/>
      <c r="F133" s="226" t="s">
        <v>703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150</v>
      </c>
      <c r="AU133" s="20" t="s">
        <v>85</v>
      </c>
    </row>
    <row r="134" s="2" customFormat="1" ht="16.5" customHeight="1">
      <c r="A134" s="41"/>
      <c r="B134" s="42"/>
      <c r="C134" s="207" t="s">
        <v>8</v>
      </c>
      <c r="D134" s="207" t="s">
        <v>141</v>
      </c>
      <c r="E134" s="208" t="s">
        <v>704</v>
      </c>
      <c r="F134" s="209" t="s">
        <v>705</v>
      </c>
      <c r="G134" s="210" t="s">
        <v>197</v>
      </c>
      <c r="H134" s="211">
        <v>1</v>
      </c>
      <c r="I134" s="212"/>
      <c r="J134" s="213">
        <f>ROUND(I134*H134,2)</f>
        <v>0</v>
      </c>
      <c r="K134" s="209" t="s">
        <v>145</v>
      </c>
      <c r="L134" s="47"/>
      <c r="M134" s="214" t="s">
        <v>19</v>
      </c>
      <c r="N134" s="215" t="s">
        <v>47</v>
      </c>
      <c r="O134" s="87"/>
      <c r="P134" s="216">
        <f>O134*H134</f>
        <v>0</v>
      </c>
      <c r="Q134" s="216">
        <v>0.10743999999999999</v>
      </c>
      <c r="R134" s="216">
        <f>Q134*H134</f>
        <v>0.10743999999999999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240</v>
      </c>
      <c r="AT134" s="218" t="s">
        <v>141</v>
      </c>
      <c r="AU134" s="218" t="s">
        <v>85</v>
      </c>
      <c r="AY134" s="20" t="s">
        <v>139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83</v>
      </c>
      <c r="BK134" s="219">
        <f>ROUND(I134*H134,2)</f>
        <v>0</v>
      </c>
      <c r="BL134" s="20" t="s">
        <v>240</v>
      </c>
      <c r="BM134" s="218" t="s">
        <v>303</v>
      </c>
    </row>
    <row r="135" s="2" customFormat="1">
      <c r="A135" s="41"/>
      <c r="B135" s="42"/>
      <c r="C135" s="43"/>
      <c r="D135" s="220" t="s">
        <v>148</v>
      </c>
      <c r="E135" s="43"/>
      <c r="F135" s="221" t="s">
        <v>706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148</v>
      </c>
      <c r="AU135" s="20" t="s">
        <v>85</v>
      </c>
    </row>
    <row r="136" s="2" customFormat="1">
      <c r="A136" s="41"/>
      <c r="B136" s="42"/>
      <c r="C136" s="43"/>
      <c r="D136" s="225" t="s">
        <v>150</v>
      </c>
      <c r="E136" s="43"/>
      <c r="F136" s="226" t="s">
        <v>707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150</v>
      </c>
      <c r="AU136" s="20" t="s">
        <v>85</v>
      </c>
    </row>
    <row r="137" s="2" customFormat="1" ht="24.15" customHeight="1">
      <c r="A137" s="41"/>
      <c r="B137" s="42"/>
      <c r="C137" s="207" t="s">
        <v>223</v>
      </c>
      <c r="D137" s="207" t="s">
        <v>141</v>
      </c>
      <c r="E137" s="208" t="s">
        <v>708</v>
      </c>
      <c r="F137" s="209" t="s">
        <v>709</v>
      </c>
      <c r="G137" s="210" t="s">
        <v>197</v>
      </c>
      <c r="H137" s="211">
        <v>1</v>
      </c>
      <c r="I137" s="212"/>
      <c r="J137" s="213">
        <f>ROUND(I137*H137,2)</f>
        <v>0</v>
      </c>
      <c r="K137" s="209" t="s">
        <v>145</v>
      </c>
      <c r="L137" s="47"/>
      <c r="M137" s="214" t="s">
        <v>19</v>
      </c>
      <c r="N137" s="215" t="s">
        <v>47</v>
      </c>
      <c r="O137" s="87"/>
      <c r="P137" s="216">
        <f>O137*H137</f>
        <v>0</v>
      </c>
      <c r="Q137" s="216">
        <v>0.0039300000000000003</v>
      </c>
      <c r="R137" s="216">
        <f>Q137*H137</f>
        <v>0.0039300000000000003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240</v>
      </c>
      <c r="AT137" s="218" t="s">
        <v>141</v>
      </c>
      <c r="AU137" s="218" t="s">
        <v>85</v>
      </c>
      <c r="AY137" s="20" t="s">
        <v>139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83</v>
      </c>
      <c r="BK137" s="219">
        <f>ROUND(I137*H137,2)</f>
        <v>0</v>
      </c>
      <c r="BL137" s="20" t="s">
        <v>240</v>
      </c>
      <c r="BM137" s="218" t="s">
        <v>314</v>
      </c>
    </row>
    <row r="138" s="2" customFormat="1">
      <c r="A138" s="41"/>
      <c r="B138" s="42"/>
      <c r="C138" s="43"/>
      <c r="D138" s="220" t="s">
        <v>148</v>
      </c>
      <c r="E138" s="43"/>
      <c r="F138" s="221" t="s">
        <v>710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148</v>
      </c>
      <c r="AU138" s="20" t="s">
        <v>85</v>
      </c>
    </row>
    <row r="139" s="2" customFormat="1">
      <c r="A139" s="41"/>
      <c r="B139" s="42"/>
      <c r="C139" s="43"/>
      <c r="D139" s="225" t="s">
        <v>150</v>
      </c>
      <c r="E139" s="43"/>
      <c r="F139" s="226" t="s">
        <v>711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150</v>
      </c>
      <c r="AU139" s="20" t="s">
        <v>85</v>
      </c>
    </row>
    <row r="140" s="2" customFormat="1" ht="21.75" customHeight="1">
      <c r="A140" s="41"/>
      <c r="B140" s="42"/>
      <c r="C140" s="207" t="s">
        <v>229</v>
      </c>
      <c r="D140" s="207" t="s">
        <v>141</v>
      </c>
      <c r="E140" s="208" t="s">
        <v>712</v>
      </c>
      <c r="F140" s="209" t="s">
        <v>713</v>
      </c>
      <c r="G140" s="210" t="s">
        <v>197</v>
      </c>
      <c r="H140" s="211">
        <v>1</v>
      </c>
      <c r="I140" s="212"/>
      <c r="J140" s="213">
        <f>ROUND(I140*H140,2)</f>
        <v>0</v>
      </c>
      <c r="K140" s="209" t="s">
        <v>145</v>
      </c>
      <c r="L140" s="47"/>
      <c r="M140" s="214" t="s">
        <v>19</v>
      </c>
      <c r="N140" s="215" t="s">
        <v>47</v>
      </c>
      <c r="O140" s="87"/>
      <c r="P140" s="216">
        <f>O140*H140</f>
        <v>0</v>
      </c>
      <c r="Q140" s="216">
        <v>0.01137</v>
      </c>
      <c r="R140" s="216">
        <f>Q140*H140</f>
        <v>0.01137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240</v>
      </c>
      <c r="AT140" s="218" t="s">
        <v>141</v>
      </c>
      <c r="AU140" s="218" t="s">
        <v>85</v>
      </c>
      <c r="AY140" s="20" t="s">
        <v>139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83</v>
      </c>
      <c r="BK140" s="219">
        <f>ROUND(I140*H140,2)</f>
        <v>0</v>
      </c>
      <c r="BL140" s="20" t="s">
        <v>240</v>
      </c>
      <c r="BM140" s="218" t="s">
        <v>326</v>
      </c>
    </row>
    <row r="141" s="2" customFormat="1">
      <c r="A141" s="41"/>
      <c r="B141" s="42"/>
      <c r="C141" s="43"/>
      <c r="D141" s="220" t="s">
        <v>148</v>
      </c>
      <c r="E141" s="43"/>
      <c r="F141" s="221" t="s">
        <v>714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148</v>
      </c>
      <c r="AU141" s="20" t="s">
        <v>85</v>
      </c>
    </row>
    <row r="142" s="2" customFormat="1">
      <c r="A142" s="41"/>
      <c r="B142" s="42"/>
      <c r="C142" s="43"/>
      <c r="D142" s="225" t="s">
        <v>150</v>
      </c>
      <c r="E142" s="43"/>
      <c r="F142" s="226" t="s">
        <v>715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150</v>
      </c>
      <c r="AU142" s="20" t="s">
        <v>85</v>
      </c>
    </row>
    <row r="143" s="2" customFormat="1" ht="24.15" customHeight="1">
      <c r="A143" s="41"/>
      <c r="B143" s="42"/>
      <c r="C143" s="207" t="s">
        <v>234</v>
      </c>
      <c r="D143" s="207" t="s">
        <v>141</v>
      </c>
      <c r="E143" s="208" t="s">
        <v>716</v>
      </c>
      <c r="F143" s="209" t="s">
        <v>717</v>
      </c>
      <c r="G143" s="210" t="s">
        <v>197</v>
      </c>
      <c r="H143" s="211">
        <v>1</v>
      </c>
      <c r="I143" s="212"/>
      <c r="J143" s="213">
        <f>ROUND(I143*H143,2)</f>
        <v>0</v>
      </c>
      <c r="K143" s="209" t="s">
        <v>145</v>
      </c>
      <c r="L143" s="47"/>
      <c r="M143" s="214" t="s">
        <v>19</v>
      </c>
      <c r="N143" s="215" t="s">
        <v>47</v>
      </c>
      <c r="O143" s="87"/>
      <c r="P143" s="216">
        <f>O143*H143</f>
        <v>0</v>
      </c>
      <c r="Q143" s="216">
        <v>0.015869999999999999</v>
      </c>
      <c r="R143" s="216">
        <f>Q143*H143</f>
        <v>0.015869999999999999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240</v>
      </c>
      <c r="AT143" s="218" t="s">
        <v>141</v>
      </c>
      <c r="AU143" s="218" t="s">
        <v>85</v>
      </c>
      <c r="AY143" s="20" t="s">
        <v>139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83</v>
      </c>
      <c r="BK143" s="219">
        <f>ROUND(I143*H143,2)</f>
        <v>0</v>
      </c>
      <c r="BL143" s="20" t="s">
        <v>240</v>
      </c>
      <c r="BM143" s="218" t="s">
        <v>339</v>
      </c>
    </row>
    <row r="144" s="2" customFormat="1">
      <c r="A144" s="41"/>
      <c r="B144" s="42"/>
      <c r="C144" s="43"/>
      <c r="D144" s="220" t="s">
        <v>148</v>
      </c>
      <c r="E144" s="43"/>
      <c r="F144" s="221" t="s">
        <v>718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148</v>
      </c>
      <c r="AU144" s="20" t="s">
        <v>85</v>
      </c>
    </row>
    <row r="145" s="2" customFormat="1">
      <c r="A145" s="41"/>
      <c r="B145" s="42"/>
      <c r="C145" s="43"/>
      <c r="D145" s="225" t="s">
        <v>150</v>
      </c>
      <c r="E145" s="43"/>
      <c r="F145" s="226" t="s">
        <v>719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150</v>
      </c>
      <c r="AU145" s="20" t="s">
        <v>85</v>
      </c>
    </row>
    <row r="146" s="2" customFormat="1" ht="21.75" customHeight="1">
      <c r="A146" s="41"/>
      <c r="B146" s="42"/>
      <c r="C146" s="207" t="s">
        <v>240</v>
      </c>
      <c r="D146" s="207" t="s">
        <v>141</v>
      </c>
      <c r="E146" s="208" t="s">
        <v>720</v>
      </c>
      <c r="F146" s="209" t="s">
        <v>721</v>
      </c>
      <c r="G146" s="210" t="s">
        <v>197</v>
      </c>
      <c r="H146" s="211">
        <v>1</v>
      </c>
      <c r="I146" s="212"/>
      <c r="J146" s="213">
        <f>ROUND(I146*H146,2)</f>
        <v>0</v>
      </c>
      <c r="K146" s="209" t="s">
        <v>145</v>
      </c>
      <c r="L146" s="47"/>
      <c r="M146" s="214" t="s">
        <v>19</v>
      </c>
      <c r="N146" s="215" t="s">
        <v>47</v>
      </c>
      <c r="O146" s="87"/>
      <c r="P146" s="216">
        <f>O146*H146</f>
        <v>0</v>
      </c>
      <c r="Q146" s="216">
        <v>0.00379</v>
      </c>
      <c r="R146" s="216">
        <f>Q146*H146</f>
        <v>0.00379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240</v>
      </c>
      <c r="AT146" s="218" t="s">
        <v>141</v>
      </c>
      <c r="AU146" s="218" t="s">
        <v>85</v>
      </c>
      <c r="AY146" s="20" t="s">
        <v>139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83</v>
      </c>
      <c r="BK146" s="219">
        <f>ROUND(I146*H146,2)</f>
        <v>0</v>
      </c>
      <c r="BL146" s="20" t="s">
        <v>240</v>
      </c>
      <c r="BM146" s="218" t="s">
        <v>352</v>
      </c>
    </row>
    <row r="147" s="2" customFormat="1">
      <c r="A147" s="41"/>
      <c r="B147" s="42"/>
      <c r="C147" s="43"/>
      <c r="D147" s="220" t="s">
        <v>148</v>
      </c>
      <c r="E147" s="43"/>
      <c r="F147" s="221" t="s">
        <v>722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148</v>
      </c>
      <c r="AU147" s="20" t="s">
        <v>85</v>
      </c>
    </row>
    <row r="148" s="2" customFormat="1">
      <c r="A148" s="41"/>
      <c r="B148" s="42"/>
      <c r="C148" s="43"/>
      <c r="D148" s="225" t="s">
        <v>150</v>
      </c>
      <c r="E148" s="43"/>
      <c r="F148" s="226" t="s">
        <v>723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150</v>
      </c>
      <c r="AU148" s="20" t="s">
        <v>85</v>
      </c>
    </row>
    <row r="149" s="2" customFormat="1" ht="16.5" customHeight="1">
      <c r="A149" s="41"/>
      <c r="B149" s="42"/>
      <c r="C149" s="207" t="s">
        <v>247</v>
      </c>
      <c r="D149" s="207" t="s">
        <v>141</v>
      </c>
      <c r="E149" s="208" t="s">
        <v>724</v>
      </c>
      <c r="F149" s="209" t="s">
        <v>725</v>
      </c>
      <c r="G149" s="210" t="s">
        <v>197</v>
      </c>
      <c r="H149" s="211">
        <v>3</v>
      </c>
      <c r="I149" s="212"/>
      <c r="J149" s="213">
        <f>ROUND(I149*H149,2)</f>
        <v>0</v>
      </c>
      <c r="K149" s="209" t="s">
        <v>145</v>
      </c>
      <c r="L149" s="47"/>
      <c r="M149" s="214" t="s">
        <v>19</v>
      </c>
      <c r="N149" s="215" t="s">
        <v>47</v>
      </c>
      <c r="O149" s="87"/>
      <c r="P149" s="216">
        <f>O149*H149</f>
        <v>0</v>
      </c>
      <c r="Q149" s="216">
        <v>0.00067000000000000002</v>
      </c>
      <c r="R149" s="216">
        <f>Q149*H149</f>
        <v>0.0020100000000000001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240</v>
      </c>
      <c r="AT149" s="218" t="s">
        <v>141</v>
      </c>
      <c r="AU149" s="218" t="s">
        <v>85</v>
      </c>
      <c r="AY149" s="20" t="s">
        <v>139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83</v>
      </c>
      <c r="BK149" s="219">
        <f>ROUND(I149*H149,2)</f>
        <v>0</v>
      </c>
      <c r="BL149" s="20" t="s">
        <v>240</v>
      </c>
      <c r="BM149" s="218" t="s">
        <v>365</v>
      </c>
    </row>
    <row r="150" s="2" customFormat="1">
      <c r="A150" s="41"/>
      <c r="B150" s="42"/>
      <c r="C150" s="43"/>
      <c r="D150" s="220" t="s">
        <v>148</v>
      </c>
      <c r="E150" s="43"/>
      <c r="F150" s="221" t="s">
        <v>726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148</v>
      </c>
      <c r="AU150" s="20" t="s">
        <v>85</v>
      </c>
    </row>
    <row r="151" s="2" customFormat="1">
      <c r="A151" s="41"/>
      <c r="B151" s="42"/>
      <c r="C151" s="43"/>
      <c r="D151" s="225" t="s">
        <v>150</v>
      </c>
      <c r="E151" s="43"/>
      <c r="F151" s="226" t="s">
        <v>727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150</v>
      </c>
      <c r="AU151" s="20" t="s">
        <v>85</v>
      </c>
    </row>
    <row r="152" s="2" customFormat="1" ht="16.5" customHeight="1">
      <c r="A152" s="41"/>
      <c r="B152" s="42"/>
      <c r="C152" s="207" t="s">
        <v>251</v>
      </c>
      <c r="D152" s="207" t="s">
        <v>141</v>
      </c>
      <c r="E152" s="208" t="s">
        <v>728</v>
      </c>
      <c r="F152" s="209" t="s">
        <v>729</v>
      </c>
      <c r="G152" s="210" t="s">
        <v>197</v>
      </c>
      <c r="H152" s="211">
        <v>3</v>
      </c>
      <c r="I152" s="212"/>
      <c r="J152" s="213">
        <f>ROUND(I152*H152,2)</f>
        <v>0</v>
      </c>
      <c r="K152" s="209" t="s">
        <v>145</v>
      </c>
      <c r="L152" s="47"/>
      <c r="M152" s="214" t="s">
        <v>19</v>
      </c>
      <c r="N152" s="215" t="s">
        <v>47</v>
      </c>
      <c r="O152" s="87"/>
      <c r="P152" s="216">
        <f>O152*H152</f>
        <v>0</v>
      </c>
      <c r="Q152" s="216">
        <v>0.00147</v>
      </c>
      <c r="R152" s="216">
        <f>Q152*H152</f>
        <v>0.0044099999999999999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240</v>
      </c>
      <c r="AT152" s="218" t="s">
        <v>141</v>
      </c>
      <c r="AU152" s="218" t="s">
        <v>85</v>
      </c>
      <c r="AY152" s="20" t="s">
        <v>139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83</v>
      </c>
      <c r="BK152" s="219">
        <f>ROUND(I152*H152,2)</f>
        <v>0</v>
      </c>
      <c r="BL152" s="20" t="s">
        <v>240</v>
      </c>
      <c r="BM152" s="218" t="s">
        <v>384</v>
      </c>
    </row>
    <row r="153" s="2" customFormat="1">
      <c r="A153" s="41"/>
      <c r="B153" s="42"/>
      <c r="C153" s="43"/>
      <c r="D153" s="220" t="s">
        <v>148</v>
      </c>
      <c r="E153" s="43"/>
      <c r="F153" s="221" t="s">
        <v>730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148</v>
      </c>
      <c r="AU153" s="20" t="s">
        <v>85</v>
      </c>
    </row>
    <row r="154" s="2" customFormat="1">
      <c r="A154" s="41"/>
      <c r="B154" s="42"/>
      <c r="C154" s="43"/>
      <c r="D154" s="225" t="s">
        <v>150</v>
      </c>
      <c r="E154" s="43"/>
      <c r="F154" s="226" t="s">
        <v>731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150</v>
      </c>
      <c r="AU154" s="20" t="s">
        <v>85</v>
      </c>
    </row>
    <row r="155" s="2" customFormat="1" ht="16.5" customHeight="1">
      <c r="A155" s="41"/>
      <c r="B155" s="42"/>
      <c r="C155" s="207" t="s">
        <v>267</v>
      </c>
      <c r="D155" s="207" t="s">
        <v>141</v>
      </c>
      <c r="E155" s="208" t="s">
        <v>732</v>
      </c>
      <c r="F155" s="209" t="s">
        <v>733</v>
      </c>
      <c r="G155" s="210" t="s">
        <v>549</v>
      </c>
      <c r="H155" s="211">
        <v>1</v>
      </c>
      <c r="I155" s="212"/>
      <c r="J155" s="213">
        <f>ROUND(I155*H155,2)</f>
        <v>0</v>
      </c>
      <c r="K155" s="209" t="s">
        <v>145</v>
      </c>
      <c r="L155" s="47"/>
      <c r="M155" s="214" t="s">
        <v>19</v>
      </c>
      <c r="N155" s="215" t="s">
        <v>47</v>
      </c>
      <c r="O155" s="87"/>
      <c r="P155" s="216">
        <f>O155*H155</f>
        <v>0</v>
      </c>
      <c r="Q155" s="216">
        <v>0.00067000000000000002</v>
      </c>
      <c r="R155" s="216">
        <f>Q155*H155</f>
        <v>0.00067000000000000002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240</v>
      </c>
      <c r="AT155" s="218" t="s">
        <v>141</v>
      </c>
      <c r="AU155" s="218" t="s">
        <v>85</v>
      </c>
      <c r="AY155" s="20" t="s">
        <v>139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83</v>
      </c>
      <c r="BK155" s="219">
        <f>ROUND(I155*H155,2)</f>
        <v>0</v>
      </c>
      <c r="BL155" s="20" t="s">
        <v>240</v>
      </c>
      <c r="BM155" s="218" t="s">
        <v>397</v>
      </c>
    </row>
    <row r="156" s="2" customFormat="1">
      <c r="A156" s="41"/>
      <c r="B156" s="42"/>
      <c r="C156" s="43"/>
      <c r="D156" s="220" t="s">
        <v>148</v>
      </c>
      <c r="E156" s="43"/>
      <c r="F156" s="221" t="s">
        <v>734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148</v>
      </c>
      <c r="AU156" s="20" t="s">
        <v>85</v>
      </c>
    </row>
    <row r="157" s="2" customFormat="1">
      <c r="A157" s="41"/>
      <c r="B157" s="42"/>
      <c r="C157" s="43"/>
      <c r="D157" s="225" t="s">
        <v>150</v>
      </c>
      <c r="E157" s="43"/>
      <c r="F157" s="226" t="s">
        <v>735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150</v>
      </c>
      <c r="AU157" s="20" t="s">
        <v>85</v>
      </c>
    </row>
    <row r="158" s="2" customFormat="1" ht="16.5" customHeight="1">
      <c r="A158" s="41"/>
      <c r="B158" s="42"/>
      <c r="C158" s="207" t="s">
        <v>272</v>
      </c>
      <c r="D158" s="207" t="s">
        <v>141</v>
      </c>
      <c r="E158" s="208" t="s">
        <v>736</v>
      </c>
      <c r="F158" s="209" t="s">
        <v>737</v>
      </c>
      <c r="G158" s="210" t="s">
        <v>549</v>
      </c>
      <c r="H158" s="211">
        <v>2</v>
      </c>
      <c r="I158" s="212"/>
      <c r="J158" s="213">
        <f>ROUND(I158*H158,2)</f>
        <v>0</v>
      </c>
      <c r="K158" s="209" t="s">
        <v>145</v>
      </c>
      <c r="L158" s="47"/>
      <c r="M158" s="214" t="s">
        <v>19</v>
      </c>
      <c r="N158" s="215" t="s">
        <v>47</v>
      </c>
      <c r="O158" s="87"/>
      <c r="P158" s="216">
        <f>O158*H158</f>
        <v>0</v>
      </c>
      <c r="Q158" s="216">
        <v>0.00075000000000000002</v>
      </c>
      <c r="R158" s="216">
        <f>Q158*H158</f>
        <v>0.0015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240</v>
      </c>
      <c r="AT158" s="218" t="s">
        <v>141</v>
      </c>
      <c r="AU158" s="218" t="s">
        <v>85</v>
      </c>
      <c r="AY158" s="20" t="s">
        <v>139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240</v>
      </c>
      <c r="BM158" s="218" t="s">
        <v>411</v>
      </c>
    </row>
    <row r="159" s="2" customFormat="1">
      <c r="A159" s="41"/>
      <c r="B159" s="42"/>
      <c r="C159" s="43"/>
      <c r="D159" s="220" t="s">
        <v>148</v>
      </c>
      <c r="E159" s="43"/>
      <c r="F159" s="221" t="s">
        <v>738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148</v>
      </c>
      <c r="AU159" s="20" t="s">
        <v>85</v>
      </c>
    </row>
    <row r="160" s="2" customFormat="1">
      <c r="A160" s="41"/>
      <c r="B160" s="42"/>
      <c r="C160" s="43"/>
      <c r="D160" s="225" t="s">
        <v>150</v>
      </c>
      <c r="E160" s="43"/>
      <c r="F160" s="226" t="s">
        <v>739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150</v>
      </c>
      <c r="AU160" s="20" t="s">
        <v>85</v>
      </c>
    </row>
    <row r="161" s="2" customFormat="1" ht="21.75" customHeight="1">
      <c r="A161" s="41"/>
      <c r="B161" s="42"/>
      <c r="C161" s="207" t="s">
        <v>7</v>
      </c>
      <c r="D161" s="207" t="s">
        <v>141</v>
      </c>
      <c r="E161" s="208" t="s">
        <v>740</v>
      </c>
      <c r="F161" s="209" t="s">
        <v>741</v>
      </c>
      <c r="G161" s="210" t="s">
        <v>197</v>
      </c>
      <c r="H161" s="211">
        <v>1</v>
      </c>
      <c r="I161" s="212"/>
      <c r="J161" s="213">
        <f>ROUND(I161*H161,2)</f>
        <v>0</v>
      </c>
      <c r="K161" s="209" t="s">
        <v>145</v>
      </c>
      <c r="L161" s="47"/>
      <c r="M161" s="214" t="s">
        <v>19</v>
      </c>
      <c r="N161" s="215" t="s">
        <v>47</v>
      </c>
      <c r="O161" s="87"/>
      <c r="P161" s="216">
        <f>O161*H161</f>
        <v>0</v>
      </c>
      <c r="Q161" s="216">
        <v>0.0018799999999999999</v>
      </c>
      <c r="R161" s="216">
        <f>Q161*H161</f>
        <v>0.0018799999999999999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240</v>
      </c>
      <c r="AT161" s="218" t="s">
        <v>141</v>
      </c>
      <c r="AU161" s="218" t="s">
        <v>85</v>
      </c>
      <c r="AY161" s="20" t="s">
        <v>139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83</v>
      </c>
      <c r="BK161" s="219">
        <f>ROUND(I161*H161,2)</f>
        <v>0</v>
      </c>
      <c r="BL161" s="20" t="s">
        <v>240</v>
      </c>
      <c r="BM161" s="218" t="s">
        <v>426</v>
      </c>
    </row>
    <row r="162" s="2" customFormat="1">
      <c r="A162" s="41"/>
      <c r="B162" s="42"/>
      <c r="C162" s="43"/>
      <c r="D162" s="220" t="s">
        <v>148</v>
      </c>
      <c r="E162" s="43"/>
      <c r="F162" s="221" t="s">
        <v>742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148</v>
      </c>
      <c r="AU162" s="20" t="s">
        <v>85</v>
      </c>
    </row>
    <row r="163" s="2" customFormat="1">
      <c r="A163" s="41"/>
      <c r="B163" s="42"/>
      <c r="C163" s="43"/>
      <c r="D163" s="225" t="s">
        <v>150</v>
      </c>
      <c r="E163" s="43"/>
      <c r="F163" s="226" t="s">
        <v>743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150</v>
      </c>
      <c r="AU163" s="20" t="s">
        <v>85</v>
      </c>
    </row>
    <row r="164" s="2" customFormat="1" ht="21.75" customHeight="1">
      <c r="A164" s="41"/>
      <c r="B164" s="42"/>
      <c r="C164" s="207" t="s">
        <v>291</v>
      </c>
      <c r="D164" s="207" t="s">
        <v>141</v>
      </c>
      <c r="E164" s="208" t="s">
        <v>744</v>
      </c>
      <c r="F164" s="209" t="s">
        <v>745</v>
      </c>
      <c r="G164" s="210" t="s">
        <v>197</v>
      </c>
      <c r="H164" s="211">
        <v>1</v>
      </c>
      <c r="I164" s="212"/>
      <c r="J164" s="213">
        <f>ROUND(I164*H164,2)</f>
        <v>0</v>
      </c>
      <c r="K164" s="209" t="s">
        <v>145</v>
      </c>
      <c r="L164" s="47"/>
      <c r="M164" s="214" t="s">
        <v>19</v>
      </c>
      <c r="N164" s="215" t="s">
        <v>47</v>
      </c>
      <c r="O164" s="87"/>
      <c r="P164" s="216">
        <f>O164*H164</f>
        <v>0</v>
      </c>
      <c r="Q164" s="216">
        <v>0.02154</v>
      </c>
      <c r="R164" s="216">
        <f>Q164*H164</f>
        <v>0.02154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240</v>
      </c>
      <c r="AT164" s="218" t="s">
        <v>141</v>
      </c>
      <c r="AU164" s="218" t="s">
        <v>85</v>
      </c>
      <c r="AY164" s="20" t="s">
        <v>139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83</v>
      </c>
      <c r="BK164" s="219">
        <f>ROUND(I164*H164,2)</f>
        <v>0</v>
      </c>
      <c r="BL164" s="20" t="s">
        <v>240</v>
      </c>
      <c r="BM164" s="218" t="s">
        <v>444</v>
      </c>
    </row>
    <row r="165" s="2" customFormat="1">
      <c r="A165" s="41"/>
      <c r="B165" s="42"/>
      <c r="C165" s="43"/>
      <c r="D165" s="220" t="s">
        <v>148</v>
      </c>
      <c r="E165" s="43"/>
      <c r="F165" s="221" t="s">
        <v>746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148</v>
      </c>
      <c r="AU165" s="20" t="s">
        <v>85</v>
      </c>
    </row>
    <row r="166" s="2" customFormat="1">
      <c r="A166" s="41"/>
      <c r="B166" s="42"/>
      <c r="C166" s="43"/>
      <c r="D166" s="225" t="s">
        <v>150</v>
      </c>
      <c r="E166" s="43"/>
      <c r="F166" s="226" t="s">
        <v>747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150</v>
      </c>
      <c r="AU166" s="20" t="s">
        <v>85</v>
      </c>
    </row>
    <row r="167" s="2" customFormat="1" ht="33" customHeight="1">
      <c r="A167" s="41"/>
      <c r="B167" s="42"/>
      <c r="C167" s="207" t="s">
        <v>298</v>
      </c>
      <c r="D167" s="207" t="s">
        <v>141</v>
      </c>
      <c r="E167" s="208" t="s">
        <v>748</v>
      </c>
      <c r="F167" s="209" t="s">
        <v>749</v>
      </c>
      <c r="G167" s="210" t="s">
        <v>197</v>
      </c>
      <c r="H167" s="211">
        <v>1</v>
      </c>
      <c r="I167" s="212"/>
      <c r="J167" s="213">
        <f>ROUND(I167*H167,2)</f>
        <v>0</v>
      </c>
      <c r="K167" s="209" t="s">
        <v>19</v>
      </c>
      <c r="L167" s="47"/>
      <c r="M167" s="214" t="s">
        <v>19</v>
      </c>
      <c r="N167" s="215" t="s">
        <v>47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240</v>
      </c>
      <c r="AT167" s="218" t="s">
        <v>141</v>
      </c>
      <c r="AU167" s="218" t="s">
        <v>85</v>
      </c>
      <c r="AY167" s="20" t="s">
        <v>139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83</v>
      </c>
      <c r="BK167" s="219">
        <f>ROUND(I167*H167,2)</f>
        <v>0</v>
      </c>
      <c r="BL167" s="20" t="s">
        <v>240</v>
      </c>
      <c r="BM167" s="218" t="s">
        <v>458</v>
      </c>
    </row>
    <row r="168" s="2" customFormat="1">
      <c r="A168" s="41"/>
      <c r="B168" s="42"/>
      <c r="C168" s="43"/>
      <c r="D168" s="220" t="s">
        <v>148</v>
      </c>
      <c r="E168" s="43"/>
      <c r="F168" s="221" t="s">
        <v>750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148</v>
      </c>
      <c r="AU168" s="20" t="s">
        <v>85</v>
      </c>
    </row>
    <row r="169" s="2" customFormat="1" ht="16.5" customHeight="1">
      <c r="A169" s="41"/>
      <c r="B169" s="42"/>
      <c r="C169" s="207" t="s">
        <v>303</v>
      </c>
      <c r="D169" s="207" t="s">
        <v>141</v>
      </c>
      <c r="E169" s="208" t="s">
        <v>751</v>
      </c>
      <c r="F169" s="209" t="s">
        <v>752</v>
      </c>
      <c r="G169" s="210" t="s">
        <v>197</v>
      </c>
      <c r="H169" s="211">
        <v>1</v>
      </c>
      <c r="I169" s="212"/>
      <c r="J169" s="213">
        <f>ROUND(I169*H169,2)</f>
        <v>0</v>
      </c>
      <c r="K169" s="209" t="s">
        <v>19</v>
      </c>
      <c r="L169" s="47"/>
      <c r="M169" s="214" t="s">
        <v>19</v>
      </c>
      <c r="N169" s="215" t="s">
        <v>47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240</v>
      </c>
      <c r="AT169" s="218" t="s">
        <v>141</v>
      </c>
      <c r="AU169" s="218" t="s">
        <v>85</v>
      </c>
      <c r="AY169" s="20" t="s">
        <v>139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83</v>
      </c>
      <c r="BK169" s="219">
        <f>ROUND(I169*H169,2)</f>
        <v>0</v>
      </c>
      <c r="BL169" s="20" t="s">
        <v>240</v>
      </c>
      <c r="BM169" s="218" t="s">
        <v>471</v>
      </c>
    </row>
    <row r="170" s="2" customFormat="1">
      <c r="A170" s="41"/>
      <c r="B170" s="42"/>
      <c r="C170" s="43"/>
      <c r="D170" s="220" t="s">
        <v>148</v>
      </c>
      <c r="E170" s="43"/>
      <c r="F170" s="221" t="s">
        <v>753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148</v>
      </c>
      <c r="AU170" s="20" t="s">
        <v>85</v>
      </c>
    </row>
    <row r="171" s="13" customFormat="1">
      <c r="A171" s="13"/>
      <c r="B171" s="227"/>
      <c r="C171" s="228"/>
      <c r="D171" s="220" t="s">
        <v>158</v>
      </c>
      <c r="E171" s="229" t="s">
        <v>19</v>
      </c>
      <c r="F171" s="230" t="s">
        <v>83</v>
      </c>
      <c r="G171" s="228"/>
      <c r="H171" s="231">
        <v>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158</v>
      </c>
      <c r="AU171" s="237" t="s">
        <v>85</v>
      </c>
      <c r="AV171" s="13" t="s">
        <v>85</v>
      </c>
      <c r="AW171" s="13" t="s">
        <v>37</v>
      </c>
      <c r="AX171" s="13" t="s">
        <v>76</v>
      </c>
      <c r="AY171" s="237" t="s">
        <v>139</v>
      </c>
    </row>
    <row r="172" s="14" customFormat="1">
      <c r="A172" s="14"/>
      <c r="B172" s="248"/>
      <c r="C172" s="249"/>
      <c r="D172" s="220" t="s">
        <v>158</v>
      </c>
      <c r="E172" s="250" t="s">
        <v>19</v>
      </c>
      <c r="F172" s="251" t="s">
        <v>266</v>
      </c>
      <c r="G172" s="249"/>
      <c r="H172" s="252">
        <v>1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158</v>
      </c>
      <c r="AU172" s="258" t="s">
        <v>85</v>
      </c>
      <c r="AV172" s="14" t="s">
        <v>146</v>
      </c>
      <c r="AW172" s="14" t="s">
        <v>37</v>
      </c>
      <c r="AX172" s="14" t="s">
        <v>83</v>
      </c>
      <c r="AY172" s="258" t="s">
        <v>139</v>
      </c>
    </row>
    <row r="173" s="2" customFormat="1" ht="16.5" customHeight="1">
      <c r="A173" s="41"/>
      <c r="B173" s="42"/>
      <c r="C173" s="238" t="s">
        <v>309</v>
      </c>
      <c r="D173" s="238" t="s">
        <v>188</v>
      </c>
      <c r="E173" s="239" t="s">
        <v>754</v>
      </c>
      <c r="F173" s="240" t="s">
        <v>755</v>
      </c>
      <c r="G173" s="241" t="s">
        <v>756</v>
      </c>
      <c r="H173" s="242">
        <v>1</v>
      </c>
      <c r="I173" s="243"/>
      <c r="J173" s="244">
        <f>ROUND(I173*H173,2)</f>
        <v>0</v>
      </c>
      <c r="K173" s="240" t="s">
        <v>19</v>
      </c>
      <c r="L173" s="245"/>
      <c r="M173" s="246" t="s">
        <v>19</v>
      </c>
      <c r="N173" s="247" t="s">
        <v>47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352</v>
      </c>
      <c r="AT173" s="218" t="s">
        <v>188</v>
      </c>
      <c r="AU173" s="218" t="s">
        <v>85</v>
      </c>
      <c r="AY173" s="20" t="s">
        <v>139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83</v>
      </c>
      <c r="BK173" s="219">
        <f>ROUND(I173*H173,2)</f>
        <v>0</v>
      </c>
      <c r="BL173" s="20" t="s">
        <v>240</v>
      </c>
      <c r="BM173" s="218" t="s">
        <v>488</v>
      </c>
    </row>
    <row r="174" s="2" customFormat="1">
      <c r="A174" s="41"/>
      <c r="B174" s="42"/>
      <c r="C174" s="43"/>
      <c r="D174" s="220" t="s">
        <v>148</v>
      </c>
      <c r="E174" s="43"/>
      <c r="F174" s="221" t="s">
        <v>755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148</v>
      </c>
      <c r="AU174" s="20" t="s">
        <v>85</v>
      </c>
    </row>
    <row r="175" s="2" customFormat="1" ht="16.5" customHeight="1">
      <c r="A175" s="41"/>
      <c r="B175" s="42"/>
      <c r="C175" s="238" t="s">
        <v>314</v>
      </c>
      <c r="D175" s="238" t="s">
        <v>188</v>
      </c>
      <c r="E175" s="239" t="s">
        <v>757</v>
      </c>
      <c r="F175" s="240" t="s">
        <v>758</v>
      </c>
      <c r="G175" s="241" t="s">
        <v>759</v>
      </c>
      <c r="H175" s="242">
        <v>1</v>
      </c>
      <c r="I175" s="243"/>
      <c r="J175" s="244">
        <f>ROUND(I175*H175,2)</f>
        <v>0</v>
      </c>
      <c r="K175" s="240" t="s">
        <v>19</v>
      </c>
      <c r="L175" s="245"/>
      <c r="M175" s="246" t="s">
        <v>19</v>
      </c>
      <c r="N175" s="247" t="s">
        <v>47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352</v>
      </c>
      <c r="AT175" s="218" t="s">
        <v>188</v>
      </c>
      <c r="AU175" s="218" t="s">
        <v>85</v>
      </c>
      <c r="AY175" s="20" t="s">
        <v>139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83</v>
      </c>
      <c r="BK175" s="219">
        <f>ROUND(I175*H175,2)</f>
        <v>0</v>
      </c>
      <c r="BL175" s="20" t="s">
        <v>240</v>
      </c>
      <c r="BM175" s="218" t="s">
        <v>501</v>
      </c>
    </row>
    <row r="176" s="2" customFormat="1">
      <c r="A176" s="41"/>
      <c r="B176" s="42"/>
      <c r="C176" s="43"/>
      <c r="D176" s="220" t="s">
        <v>148</v>
      </c>
      <c r="E176" s="43"/>
      <c r="F176" s="221" t="s">
        <v>758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148</v>
      </c>
      <c r="AU176" s="20" t="s">
        <v>85</v>
      </c>
    </row>
    <row r="177" s="2" customFormat="1" ht="16.5" customHeight="1">
      <c r="A177" s="41"/>
      <c r="B177" s="42"/>
      <c r="C177" s="238" t="s">
        <v>320</v>
      </c>
      <c r="D177" s="238" t="s">
        <v>188</v>
      </c>
      <c r="E177" s="239" t="s">
        <v>760</v>
      </c>
      <c r="F177" s="240" t="s">
        <v>761</v>
      </c>
      <c r="G177" s="241" t="s">
        <v>756</v>
      </c>
      <c r="H177" s="242">
        <v>1</v>
      </c>
      <c r="I177" s="243"/>
      <c r="J177" s="244">
        <f>ROUND(I177*H177,2)</f>
        <v>0</v>
      </c>
      <c r="K177" s="240" t="s">
        <v>19</v>
      </c>
      <c r="L177" s="245"/>
      <c r="M177" s="246" t="s">
        <v>19</v>
      </c>
      <c r="N177" s="247" t="s">
        <v>47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352</v>
      </c>
      <c r="AT177" s="218" t="s">
        <v>188</v>
      </c>
      <c r="AU177" s="218" t="s">
        <v>85</v>
      </c>
      <c r="AY177" s="20" t="s">
        <v>139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83</v>
      </c>
      <c r="BK177" s="219">
        <f>ROUND(I177*H177,2)</f>
        <v>0</v>
      </c>
      <c r="BL177" s="20" t="s">
        <v>240</v>
      </c>
      <c r="BM177" s="218" t="s">
        <v>513</v>
      </c>
    </row>
    <row r="178" s="2" customFormat="1">
      <c r="A178" s="41"/>
      <c r="B178" s="42"/>
      <c r="C178" s="43"/>
      <c r="D178" s="220" t="s">
        <v>148</v>
      </c>
      <c r="E178" s="43"/>
      <c r="F178" s="221" t="s">
        <v>761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148</v>
      </c>
      <c r="AU178" s="20" t="s">
        <v>85</v>
      </c>
    </row>
    <row r="179" s="12" customFormat="1" ht="22.8" customHeight="1">
      <c r="A179" s="12"/>
      <c r="B179" s="191"/>
      <c r="C179" s="192"/>
      <c r="D179" s="193" t="s">
        <v>75</v>
      </c>
      <c r="E179" s="205" t="s">
        <v>762</v>
      </c>
      <c r="F179" s="205" t="s">
        <v>763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SUM(P180:P206)</f>
        <v>0</v>
      </c>
      <c r="Q179" s="199"/>
      <c r="R179" s="200">
        <f>SUM(R180:R206)</f>
        <v>0.18196000000000001</v>
      </c>
      <c r="S179" s="199"/>
      <c r="T179" s="201">
        <f>SUM(T180:T206)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85</v>
      </c>
      <c r="AT179" s="203" t="s">
        <v>75</v>
      </c>
      <c r="AU179" s="203" t="s">
        <v>83</v>
      </c>
      <c r="AY179" s="202" t="s">
        <v>139</v>
      </c>
      <c r="BK179" s="204">
        <f>SUM(BK180:BK206)</f>
        <v>0</v>
      </c>
    </row>
    <row r="180" s="2" customFormat="1" ht="16.5" customHeight="1">
      <c r="A180" s="41"/>
      <c r="B180" s="42"/>
      <c r="C180" s="207" t="s">
        <v>326</v>
      </c>
      <c r="D180" s="207" t="s">
        <v>141</v>
      </c>
      <c r="E180" s="208" t="s">
        <v>764</v>
      </c>
      <c r="F180" s="209" t="s">
        <v>765</v>
      </c>
      <c r="G180" s="210" t="s">
        <v>208</v>
      </c>
      <c r="H180" s="211">
        <v>5</v>
      </c>
      <c r="I180" s="212"/>
      <c r="J180" s="213">
        <f>ROUND(I180*H180,2)</f>
        <v>0</v>
      </c>
      <c r="K180" s="209" t="s">
        <v>145</v>
      </c>
      <c r="L180" s="47"/>
      <c r="M180" s="214" t="s">
        <v>19</v>
      </c>
      <c r="N180" s="215" t="s">
        <v>47</v>
      </c>
      <c r="O180" s="87"/>
      <c r="P180" s="216">
        <f>O180*H180</f>
        <v>0</v>
      </c>
      <c r="Q180" s="216">
        <v>0.00095</v>
      </c>
      <c r="R180" s="216">
        <f>Q180*H180</f>
        <v>0.0047499999999999999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240</v>
      </c>
      <c r="AT180" s="218" t="s">
        <v>141</v>
      </c>
      <c r="AU180" s="218" t="s">
        <v>85</v>
      </c>
      <c r="AY180" s="20" t="s">
        <v>139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83</v>
      </c>
      <c r="BK180" s="219">
        <f>ROUND(I180*H180,2)</f>
        <v>0</v>
      </c>
      <c r="BL180" s="20" t="s">
        <v>240</v>
      </c>
      <c r="BM180" s="218" t="s">
        <v>530</v>
      </c>
    </row>
    <row r="181" s="2" customFormat="1">
      <c r="A181" s="41"/>
      <c r="B181" s="42"/>
      <c r="C181" s="43"/>
      <c r="D181" s="220" t="s">
        <v>148</v>
      </c>
      <c r="E181" s="43"/>
      <c r="F181" s="221" t="s">
        <v>766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148</v>
      </c>
      <c r="AU181" s="20" t="s">
        <v>85</v>
      </c>
    </row>
    <row r="182" s="2" customFormat="1">
      <c r="A182" s="41"/>
      <c r="B182" s="42"/>
      <c r="C182" s="43"/>
      <c r="D182" s="225" t="s">
        <v>150</v>
      </c>
      <c r="E182" s="43"/>
      <c r="F182" s="226" t="s">
        <v>767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150</v>
      </c>
      <c r="AU182" s="20" t="s">
        <v>85</v>
      </c>
    </row>
    <row r="183" s="2" customFormat="1" ht="16.5" customHeight="1">
      <c r="A183" s="41"/>
      <c r="B183" s="42"/>
      <c r="C183" s="207" t="s">
        <v>331</v>
      </c>
      <c r="D183" s="207" t="s">
        <v>141</v>
      </c>
      <c r="E183" s="208" t="s">
        <v>768</v>
      </c>
      <c r="F183" s="209" t="s">
        <v>769</v>
      </c>
      <c r="G183" s="210" t="s">
        <v>208</v>
      </c>
      <c r="H183" s="211">
        <v>15</v>
      </c>
      <c r="I183" s="212"/>
      <c r="J183" s="213">
        <f>ROUND(I183*H183,2)</f>
        <v>0</v>
      </c>
      <c r="K183" s="209" t="s">
        <v>145</v>
      </c>
      <c r="L183" s="47"/>
      <c r="M183" s="214" t="s">
        <v>19</v>
      </c>
      <c r="N183" s="215" t="s">
        <v>47</v>
      </c>
      <c r="O183" s="87"/>
      <c r="P183" s="216">
        <f>O183*H183</f>
        <v>0</v>
      </c>
      <c r="Q183" s="216">
        <v>0.0017700000000000001</v>
      </c>
      <c r="R183" s="216">
        <f>Q183*H183</f>
        <v>0.026550000000000001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240</v>
      </c>
      <c r="AT183" s="218" t="s">
        <v>141</v>
      </c>
      <c r="AU183" s="218" t="s">
        <v>85</v>
      </c>
      <c r="AY183" s="20" t="s">
        <v>139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83</v>
      </c>
      <c r="BK183" s="219">
        <f>ROUND(I183*H183,2)</f>
        <v>0</v>
      </c>
      <c r="BL183" s="20" t="s">
        <v>240</v>
      </c>
      <c r="BM183" s="218" t="s">
        <v>542</v>
      </c>
    </row>
    <row r="184" s="2" customFormat="1">
      <c r="A184" s="41"/>
      <c r="B184" s="42"/>
      <c r="C184" s="43"/>
      <c r="D184" s="220" t="s">
        <v>148</v>
      </c>
      <c r="E184" s="43"/>
      <c r="F184" s="221" t="s">
        <v>770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148</v>
      </c>
      <c r="AU184" s="20" t="s">
        <v>85</v>
      </c>
    </row>
    <row r="185" s="2" customFormat="1">
      <c r="A185" s="41"/>
      <c r="B185" s="42"/>
      <c r="C185" s="43"/>
      <c r="D185" s="225" t="s">
        <v>150</v>
      </c>
      <c r="E185" s="43"/>
      <c r="F185" s="226" t="s">
        <v>771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150</v>
      </c>
      <c r="AU185" s="20" t="s">
        <v>85</v>
      </c>
    </row>
    <row r="186" s="2" customFormat="1" ht="16.5" customHeight="1">
      <c r="A186" s="41"/>
      <c r="B186" s="42"/>
      <c r="C186" s="207" t="s">
        <v>339</v>
      </c>
      <c r="D186" s="207" t="s">
        <v>141</v>
      </c>
      <c r="E186" s="208" t="s">
        <v>772</v>
      </c>
      <c r="F186" s="209" t="s">
        <v>773</v>
      </c>
      <c r="G186" s="210" t="s">
        <v>208</v>
      </c>
      <c r="H186" s="211">
        <v>25</v>
      </c>
      <c r="I186" s="212"/>
      <c r="J186" s="213">
        <f>ROUND(I186*H186,2)</f>
        <v>0</v>
      </c>
      <c r="K186" s="209" t="s">
        <v>145</v>
      </c>
      <c r="L186" s="47"/>
      <c r="M186" s="214" t="s">
        <v>19</v>
      </c>
      <c r="N186" s="215" t="s">
        <v>47</v>
      </c>
      <c r="O186" s="87"/>
      <c r="P186" s="216">
        <f>O186*H186</f>
        <v>0</v>
      </c>
      <c r="Q186" s="216">
        <v>0.0024599999999999999</v>
      </c>
      <c r="R186" s="216">
        <f>Q186*H186</f>
        <v>0.061499999999999999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240</v>
      </c>
      <c r="AT186" s="218" t="s">
        <v>141</v>
      </c>
      <c r="AU186" s="218" t="s">
        <v>85</v>
      </c>
      <c r="AY186" s="20" t="s">
        <v>139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83</v>
      </c>
      <c r="BK186" s="219">
        <f>ROUND(I186*H186,2)</f>
        <v>0</v>
      </c>
      <c r="BL186" s="20" t="s">
        <v>240</v>
      </c>
      <c r="BM186" s="218" t="s">
        <v>555</v>
      </c>
    </row>
    <row r="187" s="2" customFormat="1">
      <c r="A187" s="41"/>
      <c r="B187" s="42"/>
      <c r="C187" s="43"/>
      <c r="D187" s="220" t="s">
        <v>148</v>
      </c>
      <c r="E187" s="43"/>
      <c r="F187" s="221" t="s">
        <v>774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148</v>
      </c>
      <c r="AU187" s="20" t="s">
        <v>85</v>
      </c>
    </row>
    <row r="188" s="2" customFormat="1">
      <c r="A188" s="41"/>
      <c r="B188" s="42"/>
      <c r="C188" s="43"/>
      <c r="D188" s="225" t="s">
        <v>150</v>
      </c>
      <c r="E188" s="43"/>
      <c r="F188" s="226" t="s">
        <v>775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150</v>
      </c>
      <c r="AU188" s="20" t="s">
        <v>85</v>
      </c>
    </row>
    <row r="189" s="2" customFormat="1" ht="16.5" customHeight="1">
      <c r="A189" s="41"/>
      <c r="B189" s="42"/>
      <c r="C189" s="207" t="s">
        <v>344</v>
      </c>
      <c r="D189" s="207" t="s">
        <v>141</v>
      </c>
      <c r="E189" s="208" t="s">
        <v>776</v>
      </c>
      <c r="F189" s="209" t="s">
        <v>777</v>
      </c>
      <c r="G189" s="210" t="s">
        <v>208</v>
      </c>
      <c r="H189" s="211">
        <v>3</v>
      </c>
      <c r="I189" s="212"/>
      <c r="J189" s="213">
        <f>ROUND(I189*H189,2)</f>
        <v>0</v>
      </c>
      <c r="K189" s="209" t="s">
        <v>145</v>
      </c>
      <c r="L189" s="47"/>
      <c r="M189" s="214" t="s">
        <v>19</v>
      </c>
      <c r="N189" s="215" t="s">
        <v>47</v>
      </c>
      <c r="O189" s="87"/>
      <c r="P189" s="216">
        <f>O189*H189</f>
        <v>0</v>
      </c>
      <c r="Q189" s="216">
        <v>0.00036999999999999999</v>
      </c>
      <c r="R189" s="216">
        <f>Q189*H189</f>
        <v>0.0011099999999999999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240</v>
      </c>
      <c r="AT189" s="218" t="s">
        <v>141</v>
      </c>
      <c r="AU189" s="218" t="s">
        <v>85</v>
      </c>
      <c r="AY189" s="20" t="s">
        <v>139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83</v>
      </c>
      <c r="BK189" s="219">
        <f>ROUND(I189*H189,2)</f>
        <v>0</v>
      </c>
      <c r="BL189" s="20" t="s">
        <v>240</v>
      </c>
      <c r="BM189" s="218" t="s">
        <v>567</v>
      </c>
    </row>
    <row r="190" s="2" customFormat="1">
      <c r="A190" s="41"/>
      <c r="B190" s="42"/>
      <c r="C190" s="43"/>
      <c r="D190" s="220" t="s">
        <v>148</v>
      </c>
      <c r="E190" s="43"/>
      <c r="F190" s="221" t="s">
        <v>778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148</v>
      </c>
      <c r="AU190" s="20" t="s">
        <v>85</v>
      </c>
    </row>
    <row r="191" s="2" customFormat="1">
      <c r="A191" s="41"/>
      <c r="B191" s="42"/>
      <c r="C191" s="43"/>
      <c r="D191" s="225" t="s">
        <v>150</v>
      </c>
      <c r="E191" s="43"/>
      <c r="F191" s="226" t="s">
        <v>779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150</v>
      </c>
      <c r="AU191" s="20" t="s">
        <v>85</v>
      </c>
    </row>
    <row r="192" s="2" customFormat="1" ht="16.5" customHeight="1">
      <c r="A192" s="41"/>
      <c r="B192" s="42"/>
      <c r="C192" s="207" t="s">
        <v>352</v>
      </c>
      <c r="D192" s="207" t="s">
        <v>141</v>
      </c>
      <c r="E192" s="208" t="s">
        <v>780</v>
      </c>
      <c r="F192" s="209" t="s">
        <v>781</v>
      </c>
      <c r="G192" s="210" t="s">
        <v>208</v>
      </c>
      <c r="H192" s="211">
        <v>20</v>
      </c>
      <c r="I192" s="212"/>
      <c r="J192" s="213">
        <f>ROUND(I192*H192,2)</f>
        <v>0</v>
      </c>
      <c r="K192" s="209" t="s">
        <v>145</v>
      </c>
      <c r="L192" s="47"/>
      <c r="M192" s="214" t="s">
        <v>19</v>
      </c>
      <c r="N192" s="215" t="s">
        <v>47</v>
      </c>
      <c r="O192" s="87"/>
      <c r="P192" s="216">
        <f>O192*H192</f>
        <v>0</v>
      </c>
      <c r="Q192" s="216">
        <v>0.0036800000000000001</v>
      </c>
      <c r="R192" s="216">
        <f>Q192*H192</f>
        <v>0.073599999999999999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240</v>
      </c>
      <c r="AT192" s="218" t="s">
        <v>141</v>
      </c>
      <c r="AU192" s="218" t="s">
        <v>85</v>
      </c>
      <c r="AY192" s="20" t="s">
        <v>139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83</v>
      </c>
      <c r="BK192" s="219">
        <f>ROUND(I192*H192,2)</f>
        <v>0</v>
      </c>
      <c r="BL192" s="20" t="s">
        <v>240</v>
      </c>
      <c r="BM192" s="218" t="s">
        <v>578</v>
      </c>
    </row>
    <row r="193" s="2" customFormat="1">
      <c r="A193" s="41"/>
      <c r="B193" s="42"/>
      <c r="C193" s="43"/>
      <c r="D193" s="220" t="s">
        <v>148</v>
      </c>
      <c r="E193" s="43"/>
      <c r="F193" s="221" t="s">
        <v>782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148</v>
      </c>
      <c r="AU193" s="20" t="s">
        <v>85</v>
      </c>
    </row>
    <row r="194" s="2" customFormat="1">
      <c r="A194" s="41"/>
      <c r="B194" s="42"/>
      <c r="C194" s="43"/>
      <c r="D194" s="225" t="s">
        <v>150</v>
      </c>
      <c r="E194" s="43"/>
      <c r="F194" s="226" t="s">
        <v>783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150</v>
      </c>
      <c r="AU194" s="20" t="s">
        <v>85</v>
      </c>
    </row>
    <row r="195" s="2" customFormat="1" ht="16.5" customHeight="1">
      <c r="A195" s="41"/>
      <c r="B195" s="42"/>
      <c r="C195" s="207" t="s">
        <v>357</v>
      </c>
      <c r="D195" s="207" t="s">
        <v>141</v>
      </c>
      <c r="E195" s="208" t="s">
        <v>784</v>
      </c>
      <c r="F195" s="209" t="s">
        <v>785</v>
      </c>
      <c r="G195" s="210" t="s">
        <v>208</v>
      </c>
      <c r="H195" s="211">
        <v>45</v>
      </c>
      <c r="I195" s="212"/>
      <c r="J195" s="213">
        <f>ROUND(I195*H195,2)</f>
        <v>0</v>
      </c>
      <c r="K195" s="209" t="s">
        <v>145</v>
      </c>
      <c r="L195" s="47"/>
      <c r="M195" s="214" t="s">
        <v>19</v>
      </c>
      <c r="N195" s="215" t="s">
        <v>47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240</v>
      </c>
      <c r="AT195" s="218" t="s">
        <v>141</v>
      </c>
      <c r="AU195" s="218" t="s">
        <v>85</v>
      </c>
      <c r="AY195" s="20" t="s">
        <v>139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83</v>
      </c>
      <c r="BK195" s="219">
        <f>ROUND(I195*H195,2)</f>
        <v>0</v>
      </c>
      <c r="BL195" s="20" t="s">
        <v>240</v>
      </c>
      <c r="BM195" s="218" t="s">
        <v>589</v>
      </c>
    </row>
    <row r="196" s="2" customFormat="1">
      <c r="A196" s="41"/>
      <c r="B196" s="42"/>
      <c r="C196" s="43"/>
      <c r="D196" s="220" t="s">
        <v>148</v>
      </c>
      <c r="E196" s="43"/>
      <c r="F196" s="221" t="s">
        <v>786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148</v>
      </c>
      <c r="AU196" s="20" t="s">
        <v>85</v>
      </c>
    </row>
    <row r="197" s="2" customFormat="1">
      <c r="A197" s="41"/>
      <c r="B197" s="42"/>
      <c r="C197" s="43"/>
      <c r="D197" s="225" t="s">
        <v>150</v>
      </c>
      <c r="E197" s="43"/>
      <c r="F197" s="226" t="s">
        <v>787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150</v>
      </c>
      <c r="AU197" s="20" t="s">
        <v>85</v>
      </c>
    </row>
    <row r="198" s="2" customFormat="1" ht="16.5" customHeight="1">
      <c r="A198" s="41"/>
      <c r="B198" s="42"/>
      <c r="C198" s="207" t="s">
        <v>365</v>
      </c>
      <c r="D198" s="207" t="s">
        <v>141</v>
      </c>
      <c r="E198" s="208" t="s">
        <v>788</v>
      </c>
      <c r="F198" s="209" t="s">
        <v>789</v>
      </c>
      <c r="G198" s="210" t="s">
        <v>208</v>
      </c>
      <c r="H198" s="211">
        <v>23</v>
      </c>
      <c r="I198" s="212"/>
      <c r="J198" s="213">
        <f>ROUND(I198*H198,2)</f>
        <v>0</v>
      </c>
      <c r="K198" s="209" t="s">
        <v>145</v>
      </c>
      <c r="L198" s="47"/>
      <c r="M198" s="214" t="s">
        <v>19</v>
      </c>
      <c r="N198" s="215" t="s">
        <v>47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240</v>
      </c>
      <c r="AT198" s="218" t="s">
        <v>141</v>
      </c>
      <c r="AU198" s="218" t="s">
        <v>85</v>
      </c>
      <c r="AY198" s="20" t="s">
        <v>139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83</v>
      </c>
      <c r="BK198" s="219">
        <f>ROUND(I198*H198,2)</f>
        <v>0</v>
      </c>
      <c r="BL198" s="20" t="s">
        <v>240</v>
      </c>
      <c r="BM198" s="218" t="s">
        <v>599</v>
      </c>
    </row>
    <row r="199" s="2" customFormat="1">
      <c r="A199" s="41"/>
      <c r="B199" s="42"/>
      <c r="C199" s="43"/>
      <c r="D199" s="220" t="s">
        <v>148</v>
      </c>
      <c r="E199" s="43"/>
      <c r="F199" s="221" t="s">
        <v>790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148</v>
      </c>
      <c r="AU199" s="20" t="s">
        <v>85</v>
      </c>
    </row>
    <row r="200" s="2" customFormat="1">
      <c r="A200" s="41"/>
      <c r="B200" s="42"/>
      <c r="C200" s="43"/>
      <c r="D200" s="225" t="s">
        <v>150</v>
      </c>
      <c r="E200" s="43"/>
      <c r="F200" s="226" t="s">
        <v>791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150</v>
      </c>
      <c r="AU200" s="20" t="s">
        <v>85</v>
      </c>
    </row>
    <row r="201" s="2" customFormat="1" ht="24.15" customHeight="1">
      <c r="A201" s="41"/>
      <c r="B201" s="42"/>
      <c r="C201" s="207" t="s">
        <v>374</v>
      </c>
      <c r="D201" s="207" t="s">
        <v>141</v>
      </c>
      <c r="E201" s="208" t="s">
        <v>792</v>
      </c>
      <c r="F201" s="209" t="s">
        <v>793</v>
      </c>
      <c r="G201" s="210" t="s">
        <v>208</v>
      </c>
      <c r="H201" s="211">
        <v>45</v>
      </c>
      <c r="I201" s="212"/>
      <c r="J201" s="213">
        <f>ROUND(I201*H201,2)</f>
        <v>0</v>
      </c>
      <c r="K201" s="209" t="s">
        <v>145</v>
      </c>
      <c r="L201" s="47"/>
      <c r="M201" s="214" t="s">
        <v>19</v>
      </c>
      <c r="N201" s="215" t="s">
        <v>47</v>
      </c>
      <c r="O201" s="87"/>
      <c r="P201" s="216">
        <f>O201*H201</f>
        <v>0</v>
      </c>
      <c r="Q201" s="216">
        <v>0.00021000000000000001</v>
      </c>
      <c r="R201" s="216">
        <f>Q201*H201</f>
        <v>0.0094500000000000001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240</v>
      </c>
      <c r="AT201" s="218" t="s">
        <v>141</v>
      </c>
      <c r="AU201" s="218" t="s">
        <v>85</v>
      </c>
      <c r="AY201" s="20" t="s">
        <v>139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83</v>
      </c>
      <c r="BK201" s="219">
        <f>ROUND(I201*H201,2)</f>
        <v>0</v>
      </c>
      <c r="BL201" s="20" t="s">
        <v>240</v>
      </c>
      <c r="BM201" s="218" t="s">
        <v>614</v>
      </c>
    </row>
    <row r="202" s="2" customFormat="1">
      <c r="A202" s="41"/>
      <c r="B202" s="42"/>
      <c r="C202" s="43"/>
      <c r="D202" s="220" t="s">
        <v>148</v>
      </c>
      <c r="E202" s="43"/>
      <c r="F202" s="221" t="s">
        <v>794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148</v>
      </c>
      <c r="AU202" s="20" t="s">
        <v>85</v>
      </c>
    </row>
    <row r="203" s="2" customFormat="1">
      <c r="A203" s="41"/>
      <c r="B203" s="42"/>
      <c r="C203" s="43"/>
      <c r="D203" s="225" t="s">
        <v>150</v>
      </c>
      <c r="E203" s="43"/>
      <c r="F203" s="226" t="s">
        <v>795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150</v>
      </c>
      <c r="AU203" s="20" t="s">
        <v>85</v>
      </c>
    </row>
    <row r="204" s="2" customFormat="1" ht="24.15" customHeight="1">
      <c r="A204" s="41"/>
      <c r="B204" s="42"/>
      <c r="C204" s="207" t="s">
        <v>384</v>
      </c>
      <c r="D204" s="207" t="s">
        <v>141</v>
      </c>
      <c r="E204" s="208" t="s">
        <v>796</v>
      </c>
      <c r="F204" s="209" t="s">
        <v>797</v>
      </c>
      <c r="G204" s="210" t="s">
        <v>208</v>
      </c>
      <c r="H204" s="211">
        <v>20</v>
      </c>
      <c r="I204" s="212"/>
      <c r="J204" s="213">
        <f>ROUND(I204*H204,2)</f>
        <v>0</v>
      </c>
      <c r="K204" s="209" t="s">
        <v>145</v>
      </c>
      <c r="L204" s="47"/>
      <c r="M204" s="214" t="s">
        <v>19</v>
      </c>
      <c r="N204" s="215" t="s">
        <v>47</v>
      </c>
      <c r="O204" s="87"/>
      <c r="P204" s="216">
        <f>O204*H204</f>
        <v>0</v>
      </c>
      <c r="Q204" s="216">
        <v>0.00025000000000000001</v>
      </c>
      <c r="R204" s="216">
        <f>Q204*H204</f>
        <v>0.0050000000000000001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240</v>
      </c>
      <c r="AT204" s="218" t="s">
        <v>141</v>
      </c>
      <c r="AU204" s="218" t="s">
        <v>85</v>
      </c>
      <c r="AY204" s="20" t="s">
        <v>139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83</v>
      </c>
      <c r="BK204" s="219">
        <f>ROUND(I204*H204,2)</f>
        <v>0</v>
      </c>
      <c r="BL204" s="20" t="s">
        <v>240</v>
      </c>
      <c r="BM204" s="218" t="s">
        <v>628</v>
      </c>
    </row>
    <row r="205" s="2" customFormat="1">
      <c r="A205" s="41"/>
      <c r="B205" s="42"/>
      <c r="C205" s="43"/>
      <c r="D205" s="220" t="s">
        <v>148</v>
      </c>
      <c r="E205" s="43"/>
      <c r="F205" s="221" t="s">
        <v>798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148</v>
      </c>
      <c r="AU205" s="20" t="s">
        <v>85</v>
      </c>
    </row>
    <row r="206" s="2" customFormat="1">
      <c r="A206" s="41"/>
      <c r="B206" s="42"/>
      <c r="C206" s="43"/>
      <c r="D206" s="225" t="s">
        <v>150</v>
      </c>
      <c r="E206" s="43"/>
      <c r="F206" s="226" t="s">
        <v>799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150</v>
      </c>
      <c r="AU206" s="20" t="s">
        <v>85</v>
      </c>
    </row>
    <row r="207" s="12" customFormat="1" ht="22.8" customHeight="1">
      <c r="A207" s="12"/>
      <c r="B207" s="191"/>
      <c r="C207" s="192"/>
      <c r="D207" s="193" t="s">
        <v>75</v>
      </c>
      <c r="E207" s="205" t="s">
        <v>800</v>
      </c>
      <c r="F207" s="205" t="s">
        <v>801</v>
      </c>
      <c r="G207" s="192"/>
      <c r="H207" s="192"/>
      <c r="I207" s="195"/>
      <c r="J207" s="206">
        <f>BK207</f>
        <v>0</v>
      </c>
      <c r="K207" s="192"/>
      <c r="L207" s="197"/>
      <c r="M207" s="198"/>
      <c r="N207" s="199"/>
      <c r="O207" s="199"/>
      <c r="P207" s="200">
        <f>SUM(P208:P254)</f>
        <v>0</v>
      </c>
      <c r="Q207" s="199"/>
      <c r="R207" s="200">
        <f>SUM(R208:R254)</f>
        <v>0.047230000000000001</v>
      </c>
      <c r="S207" s="199"/>
      <c r="T207" s="201">
        <f>SUM(T208:T254)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2" t="s">
        <v>85</v>
      </c>
      <c r="AT207" s="203" t="s">
        <v>75</v>
      </c>
      <c r="AU207" s="203" t="s">
        <v>83</v>
      </c>
      <c r="AY207" s="202" t="s">
        <v>139</v>
      </c>
      <c r="BK207" s="204">
        <f>SUM(BK208:BK254)</f>
        <v>0</v>
      </c>
    </row>
    <row r="208" s="2" customFormat="1" ht="21.75" customHeight="1">
      <c r="A208" s="41"/>
      <c r="B208" s="42"/>
      <c r="C208" s="207" t="s">
        <v>391</v>
      </c>
      <c r="D208" s="207" t="s">
        <v>141</v>
      </c>
      <c r="E208" s="208" t="s">
        <v>802</v>
      </c>
      <c r="F208" s="209" t="s">
        <v>803</v>
      </c>
      <c r="G208" s="210" t="s">
        <v>549</v>
      </c>
      <c r="H208" s="211">
        <v>8</v>
      </c>
      <c r="I208" s="212"/>
      <c r="J208" s="213">
        <f>ROUND(I208*H208,2)</f>
        <v>0</v>
      </c>
      <c r="K208" s="209" t="s">
        <v>145</v>
      </c>
      <c r="L208" s="47"/>
      <c r="M208" s="214" t="s">
        <v>19</v>
      </c>
      <c r="N208" s="215" t="s">
        <v>47</v>
      </c>
      <c r="O208" s="87"/>
      <c r="P208" s="216">
        <f>O208*H208</f>
        <v>0</v>
      </c>
      <c r="Q208" s="216">
        <v>0.00027</v>
      </c>
      <c r="R208" s="216">
        <f>Q208*H208</f>
        <v>0.00216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240</v>
      </c>
      <c r="AT208" s="218" t="s">
        <v>141</v>
      </c>
      <c r="AU208" s="218" t="s">
        <v>85</v>
      </c>
      <c r="AY208" s="20" t="s">
        <v>139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20" t="s">
        <v>83</v>
      </c>
      <c r="BK208" s="219">
        <f>ROUND(I208*H208,2)</f>
        <v>0</v>
      </c>
      <c r="BL208" s="20" t="s">
        <v>240</v>
      </c>
      <c r="BM208" s="218" t="s">
        <v>804</v>
      </c>
    </row>
    <row r="209" s="2" customFormat="1">
      <c r="A209" s="41"/>
      <c r="B209" s="42"/>
      <c r="C209" s="43"/>
      <c r="D209" s="220" t="s">
        <v>148</v>
      </c>
      <c r="E209" s="43"/>
      <c r="F209" s="221" t="s">
        <v>805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148</v>
      </c>
      <c r="AU209" s="20" t="s">
        <v>85</v>
      </c>
    </row>
    <row r="210" s="2" customFormat="1">
      <c r="A210" s="41"/>
      <c r="B210" s="42"/>
      <c r="C210" s="43"/>
      <c r="D210" s="225" t="s">
        <v>150</v>
      </c>
      <c r="E210" s="43"/>
      <c r="F210" s="226" t="s">
        <v>806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150</v>
      </c>
      <c r="AU210" s="20" t="s">
        <v>85</v>
      </c>
    </row>
    <row r="211" s="2" customFormat="1" ht="16.5" customHeight="1">
      <c r="A211" s="41"/>
      <c r="B211" s="42"/>
      <c r="C211" s="207" t="s">
        <v>397</v>
      </c>
      <c r="D211" s="207" t="s">
        <v>141</v>
      </c>
      <c r="E211" s="208" t="s">
        <v>807</v>
      </c>
      <c r="F211" s="209" t="s">
        <v>808</v>
      </c>
      <c r="G211" s="210" t="s">
        <v>549</v>
      </c>
      <c r="H211" s="211">
        <v>2</v>
      </c>
      <c r="I211" s="212"/>
      <c r="J211" s="213">
        <f>ROUND(I211*H211,2)</f>
        <v>0</v>
      </c>
      <c r="K211" s="209" t="s">
        <v>145</v>
      </c>
      <c r="L211" s="47"/>
      <c r="M211" s="214" t="s">
        <v>19</v>
      </c>
      <c r="N211" s="215" t="s">
        <v>47</v>
      </c>
      <c r="O211" s="87"/>
      <c r="P211" s="216">
        <f>O211*H211</f>
        <v>0</v>
      </c>
      <c r="Q211" s="216">
        <v>0.00069999999999999999</v>
      </c>
      <c r="R211" s="216">
        <f>Q211*H211</f>
        <v>0.0014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240</v>
      </c>
      <c r="AT211" s="218" t="s">
        <v>141</v>
      </c>
      <c r="AU211" s="218" t="s">
        <v>85</v>
      </c>
      <c r="AY211" s="20" t="s">
        <v>139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20" t="s">
        <v>83</v>
      </c>
      <c r="BK211" s="219">
        <f>ROUND(I211*H211,2)</f>
        <v>0</v>
      </c>
      <c r="BL211" s="20" t="s">
        <v>240</v>
      </c>
      <c r="BM211" s="218" t="s">
        <v>809</v>
      </c>
    </row>
    <row r="212" s="2" customFormat="1">
      <c r="A212" s="41"/>
      <c r="B212" s="42"/>
      <c r="C212" s="43"/>
      <c r="D212" s="220" t="s">
        <v>148</v>
      </c>
      <c r="E212" s="43"/>
      <c r="F212" s="221" t="s">
        <v>810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148</v>
      </c>
      <c r="AU212" s="20" t="s">
        <v>85</v>
      </c>
    </row>
    <row r="213" s="2" customFormat="1">
      <c r="A213" s="41"/>
      <c r="B213" s="42"/>
      <c r="C213" s="43"/>
      <c r="D213" s="225" t="s">
        <v>150</v>
      </c>
      <c r="E213" s="43"/>
      <c r="F213" s="226" t="s">
        <v>811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150</v>
      </c>
      <c r="AU213" s="20" t="s">
        <v>85</v>
      </c>
    </row>
    <row r="214" s="2" customFormat="1" ht="16.5" customHeight="1">
      <c r="A214" s="41"/>
      <c r="B214" s="42"/>
      <c r="C214" s="207" t="s">
        <v>405</v>
      </c>
      <c r="D214" s="207" t="s">
        <v>141</v>
      </c>
      <c r="E214" s="208" t="s">
        <v>812</v>
      </c>
      <c r="F214" s="209" t="s">
        <v>813</v>
      </c>
      <c r="G214" s="210" t="s">
        <v>549</v>
      </c>
      <c r="H214" s="211">
        <v>1</v>
      </c>
      <c r="I214" s="212"/>
      <c r="J214" s="213">
        <f>ROUND(I214*H214,2)</f>
        <v>0</v>
      </c>
      <c r="K214" s="209" t="s">
        <v>145</v>
      </c>
      <c r="L214" s="47"/>
      <c r="M214" s="214" t="s">
        <v>19</v>
      </c>
      <c r="N214" s="215" t="s">
        <v>47</v>
      </c>
      <c r="O214" s="87"/>
      <c r="P214" s="216">
        <f>O214*H214</f>
        <v>0</v>
      </c>
      <c r="Q214" s="216">
        <v>0.00077999999999999999</v>
      </c>
      <c r="R214" s="216">
        <f>Q214*H214</f>
        <v>0.00077999999999999999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240</v>
      </c>
      <c r="AT214" s="218" t="s">
        <v>141</v>
      </c>
      <c r="AU214" s="218" t="s">
        <v>85</v>
      </c>
      <c r="AY214" s="20" t="s">
        <v>139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83</v>
      </c>
      <c r="BK214" s="219">
        <f>ROUND(I214*H214,2)</f>
        <v>0</v>
      </c>
      <c r="BL214" s="20" t="s">
        <v>240</v>
      </c>
      <c r="BM214" s="218" t="s">
        <v>814</v>
      </c>
    </row>
    <row r="215" s="2" customFormat="1">
      <c r="A215" s="41"/>
      <c r="B215" s="42"/>
      <c r="C215" s="43"/>
      <c r="D215" s="220" t="s">
        <v>148</v>
      </c>
      <c r="E215" s="43"/>
      <c r="F215" s="221" t="s">
        <v>815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148</v>
      </c>
      <c r="AU215" s="20" t="s">
        <v>85</v>
      </c>
    </row>
    <row r="216" s="2" customFormat="1">
      <c r="A216" s="41"/>
      <c r="B216" s="42"/>
      <c r="C216" s="43"/>
      <c r="D216" s="225" t="s">
        <v>150</v>
      </c>
      <c r="E216" s="43"/>
      <c r="F216" s="226" t="s">
        <v>816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150</v>
      </c>
      <c r="AU216" s="20" t="s">
        <v>85</v>
      </c>
    </row>
    <row r="217" s="2" customFormat="1" ht="16.5" customHeight="1">
      <c r="A217" s="41"/>
      <c r="B217" s="42"/>
      <c r="C217" s="207" t="s">
        <v>411</v>
      </c>
      <c r="D217" s="207" t="s">
        <v>141</v>
      </c>
      <c r="E217" s="208" t="s">
        <v>817</v>
      </c>
      <c r="F217" s="209" t="s">
        <v>818</v>
      </c>
      <c r="G217" s="210" t="s">
        <v>549</v>
      </c>
      <c r="H217" s="211">
        <v>2</v>
      </c>
      <c r="I217" s="212"/>
      <c r="J217" s="213">
        <f>ROUND(I217*H217,2)</f>
        <v>0</v>
      </c>
      <c r="K217" s="209" t="s">
        <v>145</v>
      </c>
      <c r="L217" s="47"/>
      <c r="M217" s="214" t="s">
        <v>19</v>
      </c>
      <c r="N217" s="215" t="s">
        <v>47</v>
      </c>
      <c r="O217" s="87"/>
      <c r="P217" s="216">
        <f>O217*H217</f>
        <v>0</v>
      </c>
      <c r="Q217" s="216">
        <v>0.00025000000000000001</v>
      </c>
      <c r="R217" s="216">
        <f>Q217*H217</f>
        <v>0.00050000000000000001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240</v>
      </c>
      <c r="AT217" s="218" t="s">
        <v>141</v>
      </c>
      <c r="AU217" s="218" t="s">
        <v>85</v>
      </c>
      <c r="AY217" s="20" t="s">
        <v>139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83</v>
      </c>
      <c r="BK217" s="219">
        <f>ROUND(I217*H217,2)</f>
        <v>0</v>
      </c>
      <c r="BL217" s="20" t="s">
        <v>240</v>
      </c>
      <c r="BM217" s="218" t="s">
        <v>819</v>
      </c>
    </row>
    <row r="218" s="2" customFormat="1">
      <c r="A218" s="41"/>
      <c r="B218" s="42"/>
      <c r="C218" s="43"/>
      <c r="D218" s="220" t="s">
        <v>148</v>
      </c>
      <c r="E218" s="43"/>
      <c r="F218" s="221" t="s">
        <v>820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148</v>
      </c>
      <c r="AU218" s="20" t="s">
        <v>85</v>
      </c>
    </row>
    <row r="219" s="2" customFormat="1">
      <c r="A219" s="41"/>
      <c r="B219" s="42"/>
      <c r="C219" s="43"/>
      <c r="D219" s="225" t="s">
        <v>150</v>
      </c>
      <c r="E219" s="43"/>
      <c r="F219" s="226" t="s">
        <v>821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150</v>
      </c>
      <c r="AU219" s="20" t="s">
        <v>85</v>
      </c>
    </row>
    <row r="220" s="2" customFormat="1" ht="16.5" customHeight="1">
      <c r="A220" s="41"/>
      <c r="B220" s="42"/>
      <c r="C220" s="207" t="s">
        <v>418</v>
      </c>
      <c r="D220" s="207" t="s">
        <v>141</v>
      </c>
      <c r="E220" s="208" t="s">
        <v>822</v>
      </c>
      <c r="F220" s="209" t="s">
        <v>823</v>
      </c>
      <c r="G220" s="210" t="s">
        <v>549</v>
      </c>
      <c r="H220" s="211">
        <v>4</v>
      </c>
      <c r="I220" s="212"/>
      <c r="J220" s="213">
        <f>ROUND(I220*H220,2)</f>
        <v>0</v>
      </c>
      <c r="K220" s="209" t="s">
        <v>145</v>
      </c>
      <c r="L220" s="47"/>
      <c r="M220" s="214" t="s">
        <v>19</v>
      </c>
      <c r="N220" s="215" t="s">
        <v>47</v>
      </c>
      <c r="O220" s="87"/>
      <c r="P220" s="216">
        <f>O220*H220</f>
        <v>0</v>
      </c>
      <c r="Q220" s="216">
        <v>0.00027</v>
      </c>
      <c r="R220" s="216">
        <f>Q220*H220</f>
        <v>0.00108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240</v>
      </c>
      <c r="AT220" s="218" t="s">
        <v>141</v>
      </c>
      <c r="AU220" s="218" t="s">
        <v>85</v>
      </c>
      <c r="AY220" s="20" t="s">
        <v>139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83</v>
      </c>
      <c r="BK220" s="219">
        <f>ROUND(I220*H220,2)</f>
        <v>0</v>
      </c>
      <c r="BL220" s="20" t="s">
        <v>240</v>
      </c>
      <c r="BM220" s="218" t="s">
        <v>824</v>
      </c>
    </row>
    <row r="221" s="2" customFormat="1">
      <c r="A221" s="41"/>
      <c r="B221" s="42"/>
      <c r="C221" s="43"/>
      <c r="D221" s="220" t="s">
        <v>148</v>
      </c>
      <c r="E221" s="43"/>
      <c r="F221" s="221" t="s">
        <v>825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148</v>
      </c>
      <c r="AU221" s="20" t="s">
        <v>85</v>
      </c>
    </row>
    <row r="222" s="2" customFormat="1">
      <c r="A222" s="41"/>
      <c r="B222" s="42"/>
      <c r="C222" s="43"/>
      <c r="D222" s="225" t="s">
        <v>150</v>
      </c>
      <c r="E222" s="43"/>
      <c r="F222" s="226" t="s">
        <v>826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150</v>
      </c>
      <c r="AU222" s="20" t="s">
        <v>85</v>
      </c>
    </row>
    <row r="223" s="2" customFormat="1" ht="16.5" customHeight="1">
      <c r="A223" s="41"/>
      <c r="B223" s="42"/>
      <c r="C223" s="207" t="s">
        <v>426</v>
      </c>
      <c r="D223" s="207" t="s">
        <v>141</v>
      </c>
      <c r="E223" s="208" t="s">
        <v>827</v>
      </c>
      <c r="F223" s="209" t="s">
        <v>828</v>
      </c>
      <c r="G223" s="210" t="s">
        <v>549</v>
      </c>
      <c r="H223" s="211">
        <v>1</v>
      </c>
      <c r="I223" s="212"/>
      <c r="J223" s="213">
        <f>ROUND(I223*H223,2)</f>
        <v>0</v>
      </c>
      <c r="K223" s="209" t="s">
        <v>145</v>
      </c>
      <c r="L223" s="47"/>
      <c r="M223" s="214" t="s">
        <v>19</v>
      </c>
      <c r="N223" s="215" t="s">
        <v>47</v>
      </c>
      <c r="O223" s="87"/>
      <c r="P223" s="216">
        <f>O223*H223</f>
        <v>0</v>
      </c>
      <c r="Q223" s="216">
        <v>0.00173</v>
      </c>
      <c r="R223" s="216">
        <f>Q223*H223</f>
        <v>0.00173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240</v>
      </c>
      <c r="AT223" s="218" t="s">
        <v>141</v>
      </c>
      <c r="AU223" s="218" t="s">
        <v>85</v>
      </c>
      <c r="AY223" s="20" t="s">
        <v>139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83</v>
      </c>
      <c r="BK223" s="219">
        <f>ROUND(I223*H223,2)</f>
        <v>0</v>
      </c>
      <c r="BL223" s="20" t="s">
        <v>240</v>
      </c>
      <c r="BM223" s="218" t="s">
        <v>829</v>
      </c>
    </row>
    <row r="224" s="2" customFormat="1">
      <c r="A224" s="41"/>
      <c r="B224" s="42"/>
      <c r="C224" s="43"/>
      <c r="D224" s="220" t="s">
        <v>148</v>
      </c>
      <c r="E224" s="43"/>
      <c r="F224" s="221" t="s">
        <v>830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148</v>
      </c>
      <c r="AU224" s="20" t="s">
        <v>85</v>
      </c>
    </row>
    <row r="225" s="2" customFormat="1">
      <c r="A225" s="41"/>
      <c r="B225" s="42"/>
      <c r="C225" s="43"/>
      <c r="D225" s="225" t="s">
        <v>150</v>
      </c>
      <c r="E225" s="43"/>
      <c r="F225" s="226" t="s">
        <v>831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150</v>
      </c>
      <c r="AU225" s="20" t="s">
        <v>85</v>
      </c>
    </row>
    <row r="226" s="2" customFormat="1" ht="16.5" customHeight="1">
      <c r="A226" s="41"/>
      <c r="B226" s="42"/>
      <c r="C226" s="207" t="s">
        <v>436</v>
      </c>
      <c r="D226" s="207" t="s">
        <v>141</v>
      </c>
      <c r="E226" s="208" t="s">
        <v>832</v>
      </c>
      <c r="F226" s="209" t="s">
        <v>833</v>
      </c>
      <c r="G226" s="210" t="s">
        <v>549</v>
      </c>
      <c r="H226" s="211">
        <v>2</v>
      </c>
      <c r="I226" s="212"/>
      <c r="J226" s="213">
        <f>ROUND(I226*H226,2)</f>
        <v>0</v>
      </c>
      <c r="K226" s="209" t="s">
        <v>145</v>
      </c>
      <c r="L226" s="47"/>
      <c r="M226" s="214" t="s">
        <v>19</v>
      </c>
      <c r="N226" s="215" t="s">
        <v>47</v>
      </c>
      <c r="O226" s="87"/>
      <c r="P226" s="216">
        <f>O226*H226</f>
        <v>0</v>
      </c>
      <c r="Q226" s="216">
        <v>0.0025999999999999999</v>
      </c>
      <c r="R226" s="216">
        <f>Q226*H226</f>
        <v>0.0051999999999999998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240</v>
      </c>
      <c r="AT226" s="218" t="s">
        <v>141</v>
      </c>
      <c r="AU226" s="218" t="s">
        <v>85</v>
      </c>
      <c r="AY226" s="20" t="s">
        <v>139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83</v>
      </c>
      <c r="BK226" s="219">
        <f>ROUND(I226*H226,2)</f>
        <v>0</v>
      </c>
      <c r="BL226" s="20" t="s">
        <v>240</v>
      </c>
      <c r="BM226" s="218" t="s">
        <v>834</v>
      </c>
    </row>
    <row r="227" s="2" customFormat="1">
      <c r="A227" s="41"/>
      <c r="B227" s="42"/>
      <c r="C227" s="43"/>
      <c r="D227" s="220" t="s">
        <v>148</v>
      </c>
      <c r="E227" s="43"/>
      <c r="F227" s="221" t="s">
        <v>835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148</v>
      </c>
      <c r="AU227" s="20" t="s">
        <v>85</v>
      </c>
    </row>
    <row r="228" s="2" customFormat="1">
      <c r="A228" s="41"/>
      <c r="B228" s="42"/>
      <c r="C228" s="43"/>
      <c r="D228" s="225" t="s">
        <v>150</v>
      </c>
      <c r="E228" s="43"/>
      <c r="F228" s="226" t="s">
        <v>836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150</v>
      </c>
      <c r="AU228" s="20" t="s">
        <v>85</v>
      </c>
    </row>
    <row r="229" s="2" customFormat="1" ht="16.5" customHeight="1">
      <c r="A229" s="41"/>
      <c r="B229" s="42"/>
      <c r="C229" s="207" t="s">
        <v>444</v>
      </c>
      <c r="D229" s="207" t="s">
        <v>141</v>
      </c>
      <c r="E229" s="208" t="s">
        <v>837</v>
      </c>
      <c r="F229" s="209" t="s">
        <v>838</v>
      </c>
      <c r="G229" s="210" t="s">
        <v>549</v>
      </c>
      <c r="H229" s="211">
        <v>2</v>
      </c>
      <c r="I229" s="212"/>
      <c r="J229" s="213">
        <f>ROUND(I229*H229,2)</f>
        <v>0</v>
      </c>
      <c r="K229" s="209" t="s">
        <v>145</v>
      </c>
      <c r="L229" s="47"/>
      <c r="M229" s="214" t="s">
        <v>19</v>
      </c>
      <c r="N229" s="215" t="s">
        <v>47</v>
      </c>
      <c r="O229" s="87"/>
      <c r="P229" s="216">
        <f>O229*H229</f>
        <v>0</v>
      </c>
      <c r="Q229" s="216">
        <v>0.00055000000000000003</v>
      </c>
      <c r="R229" s="216">
        <f>Q229*H229</f>
        <v>0.0011000000000000001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240</v>
      </c>
      <c r="AT229" s="218" t="s">
        <v>141</v>
      </c>
      <c r="AU229" s="218" t="s">
        <v>85</v>
      </c>
      <c r="AY229" s="20" t="s">
        <v>139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83</v>
      </c>
      <c r="BK229" s="219">
        <f>ROUND(I229*H229,2)</f>
        <v>0</v>
      </c>
      <c r="BL229" s="20" t="s">
        <v>240</v>
      </c>
      <c r="BM229" s="218" t="s">
        <v>839</v>
      </c>
    </row>
    <row r="230" s="2" customFormat="1">
      <c r="A230" s="41"/>
      <c r="B230" s="42"/>
      <c r="C230" s="43"/>
      <c r="D230" s="220" t="s">
        <v>148</v>
      </c>
      <c r="E230" s="43"/>
      <c r="F230" s="221" t="s">
        <v>840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148</v>
      </c>
      <c r="AU230" s="20" t="s">
        <v>85</v>
      </c>
    </row>
    <row r="231" s="2" customFormat="1">
      <c r="A231" s="41"/>
      <c r="B231" s="42"/>
      <c r="C231" s="43"/>
      <c r="D231" s="225" t="s">
        <v>150</v>
      </c>
      <c r="E231" s="43"/>
      <c r="F231" s="226" t="s">
        <v>841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150</v>
      </c>
      <c r="AU231" s="20" t="s">
        <v>85</v>
      </c>
    </row>
    <row r="232" s="2" customFormat="1" ht="16.5" customHeight="1">
      <c r="A232" s="41"/>
      <c r="B232" s="42"/>
      <c r="C232" s="207" t="s">
        <v>450</v>
      </c>
      <c r="D232" s="207" t="s">
        <v>141</v>
      </c>
      <c r="E232" s="208" t="s">
        <v>842</v>
      </c>
      <c r="F232" s="209" t="s">
        <v>843</v>
      </c>
      <c r="G232" s="210" t="s">
        <v>549</v>
      </c>
      <c r="H232" s="211">
        <v>10</v>
      </c>
      <c r="I232" s="212"/>
      <c r="J232" s="213">
        <f>ROUND(I232*H232,2)</f>
        <v>0</v>
      </c>
      <c r="K232" s="209" t="s">
        <v>145</v>
      </c>
      <c r="L232" s="47"/>
      <c r="M232" s="214" t="s">
        <v>19</v>
      </c>
      <c r="N232" s="215" t="s">
        <v>47</v>
      </c>
      <c r="O232" s="87"/>
      <c r="P232" s="216">
        <f>O232*H232</f>
        <v>0</v>
      </c>
      <c r="Q232" s="216">
        <v>0.00076000000000000004</v>
      </c>
      <c r="R232" s="216">
        <f>Q232*H232</f>
        <v>0.0076000000000000009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240</v>
      </c>
      <c r="AT232" s="218" t="s">
        <v>141</v>
      </c>
      <c r="AU232" s="218" t="s">
        <v>85</v>
      </c>
      <c r="AY232" s="20" t="s">
        <v>139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83</v>
      </c>
      <c r="BK232" s="219">
        <f>ROUND(I232*H232,2)</f>
        <v>0</v>
      </c>
      <c r="BL232" s="20" t="s">
        <v>240</v>
      </c>
      <c r="BM232" s="218" t="s">
        <v>844</v>
      </c>
    </row>
    <row r="233" s="2" customFormat="1">
      <c r="A233" s="41"/>
      <c r="B233" s="42"/>
      <c r="C233" s="43"/>
      <c r="D233" s="220" t="s">
        <v>148</v>
      </c>
      <c r="E233" s="43"/>
      <c r="F233" s="221" t="s">
        <v>845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148</v>
      </c>
      <c r="AU233" s="20" t="s">
        <v>85</v>
      </c>
    </row>
    <row r="234" s="2" customFormat="1">
      <c r="A234" s="41"/>
      <c r="B234" s="42"/>
      <c r="C234" s="43"/>
      <c r="D234" s="225" t="s">
        <v>150</v>
      </c>
      <c r="E234" s="43"/>
      <c r="F234" s="226" t="s">
        <v>846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150</v>
      </c>
      <c r="AU234" s="20" t="s">
        <v>85</v>
      </c>
    </row>
    <row r="235" s="2" customFormat="1" ht="16.5" customHeight="1">
      <c r="A235" s="41"/>
      <c r="B235" s="42"/>
      <c r="C235" s="207" t="s">
        <v>458</v>
      </c>
      <c r="D235" s="207" t="s">
        <v>141</v>
      </c>
      <c r="E235" s="208" t="s">
        <v>847</v>
      </c>
      <c r="F235" s="209" t="s">
        <v>848</v>
      </c>
      <c r="G235" s="210" t="s">
        <v>549</v>
      </c>
      <c r="H235" s="211">
        <v>8</v>
      </c>
      <c r="I235" s="212"/>
      <c r="J235" s="213">
        <f>ROUND(I235*H235,2)</f>
        <v>0</v>
      </c>
      <c r="K235" s="209" t="s">
        <v>145</v>
      </c>
      <c r="L235" s="47"/>
      <c r="M235" s="214" t="s">
        <v>19</v>
      </c>
      <c r="N235" s="215" t="s">
        <v>47</v>
      </c>
      <c r="O235" s="87"/>
      <c r="P235" s="216">
        <f>O235*H235</f>
        <v>0</v>
      </c>
      <c r="Q235" s="216">
        <v>0.0018600000000000001</v>
      </c>
      <c r="R235" s="216">
        <f>Q235*H235</f>
        <v>0.014880000000000001</v>
      </c>
      <c r="S235" s="216">
        <v>0</v>
      </c>
      <c r="T235" s="21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8" t="s">
        <v>240</v>
      </c>
      <c r="AT235" s="218" t="s">
        <v>141</v>
      </c>
      <c r="AU235" s="218" t="s">
        <v>85</v>
      </c>
      <c r="AY235" s="20" t="s">
        <v>139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20" t="s">
        <v>83</v>
      </c>
      <c r="BK235" s="219">
        <f>ROUND(I235*H235,2)</f>
        <v>0</v>
      </c>
      <c r="BL235" s="20" t="s">
        <v>240</v>
      </c>
      <c r="BM235" s="218" t="s">
        <v>849</v>
      </c>
    </row>
    <row r="236" s="2" customFormat="1">
      <c r="A236" s="41"/>
      <c r="B236" s="42"/>
      <c r="C236" s="43"/>
      <c r="D236" s="220" t="s">
        <v>148</v>
      </c>
      <c r="E236" s="43"/>
      <c r="F236" s="221" t="s">
        <v>850</v>
      </c>
      <c r="G236" s="43"/>
      <c r="H236" s="43"/>
      <c r="I236" s="222"/>
      <c r="J236" s="43"/>
      <c r="K236" s="43"/>
      <c r="L236" s="47"/>
      <c r="M236" s="223"/>
      <c r="N236" s="22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148</v>
      </c>
      <c r="AU236" s="20" t="s">
        <v>85</v>
      </c>
    </row>
    <row r="237" s="2" customFormat="1">
      <c r="A237" s="41"/>
      <c r="B237" s="42"/>
      <c r="C237" s="43"/>
      <c r="D237" s="225" t="s">
        <v>150</v>
      </c>
      <c r="E237" s="43"/>
      <c r="F237" s="226" t="s">
        <v>851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150</v>
      </c>
      <c r="AU237" s="20" t="s">
        <v>85</v>
      </c>
    </row>
    <row r="238" s="2" customFormat="1" ht="16.5" customHeight="1">
      <c r="A238" s="41"/>
      <c r="B238" s="42"/>
      <c r="C238" s="207" t="s">
        <v>466</v>
      </c>
      <c r="D238" s="207" t="s">
        <v>141</v>
      </c>
      <c r="E238" s="208" t="s">
        <v>852</v>
      </c>
      <c r="F238" s="209" t="s">
        <v>853</v>
      </c>
      <c r="G238" s="210" t="s">
        <v>549</v>
      </c>
      <c r="H238" s="211">
        <v>1</v>
      </c>
      <c r="I238" s="212"/>
      <c r="J238" s="213">
        <f>ROUND(I238*H238,2)</f>
        <v>0</v>
      </c>
      <c r="K238" s="209" t="s">
        <v>145</v>
      </c>
      <c r="L238" s="47"/>
      <c r="M238" s="214" t="s">
        <v>19</v>
      </c>
      <c r="N238" s="215" t="s">
        <v>47</v>
      </c>
      <c r="O238" s="87"/>
      <c r="P238" s="216">
        <f>O238*H238</f>
        <v>0</v>
      </c>
      <c r="Q238" s="216">
        <v>0.00172</v>
      </c>
      <c r="R238" s="216">
        <f>Q238*H238</f>
        <v>0.00172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240</v>
      </c>
      <c r="AT238" s="218" t="s">
        <v>141</v>
      </c>
      <c r="AU238" s="218" t="s">
        <v>85</v>
      </c>
      <c r="AY238" s="20" t="s">
        <v>139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83</v>
      </c>
      <c r="BK238" s="219">
        <f>ROUND(I238*H238,2)</f>
        <v>0</v>
      </c>
      <c r="BL238" s="20" t="s">
        <v>240</v>
      </c>
      <c r="BM238" s="218" t="s">
        <v>854</v>
      </c>
    </row>
    <row r="239" s="2" customFormat="1">
      <c r="A239" s="41"/>
      <c r="B239" s="42"/>
      <c r="C239" s="43"/>
      <c r="D239" s="220" t="s">
        <v>148</v>
      </c>
      <c r="E239" s="43"/>
      <c r="F239" s="221" t="s">
        <v>855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148</v>
      </c>
      <c r="AU239" s="20" t="s">
        <v>85</v>
      </c>
    </row>
    <row r="240" s="2" customFormat="1">
      <c r="A240" s="41"/>
      <c r="B240" s="42"/>
      <c r="C240" s="43"/>
      <c r="D240" s="225" t="s">
        <v>150</v>
      </c>
      <c r="E240" s="43"/>
      <c r="F240" s="226" t="s">
        <v>856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150</v>
      </c>
      <c r="AU240" s="20" t="s">
        <v>85</v>
      </c>
    </row>
    <row r="241" s="2" customFormat="1" ht="16.5" customHeight="1">
      <c r="A241" s="41"/>
      <c r="B241" s="42"/>
      <c r="C241" s="207" t="s">
        <v>471</v>
      </c>
      <c r="D241" s="207" t="s">
        <v>141</v>
      </c>
      <c r="E241" s="208" t="s">
        <v>857</v>
      </c>
      <c r="F241" s="209" t="s">
        <v>858</v>
      </c>
      <c r="G241" s="210" t="s">
        <v>549</v>
      </c>
      <c r="H241" s="211">
        <v>1</v>
      </c>
      <c r="I241" s="212"/>
      <c r="J241" s="213">
        <f>ROUND(I241*H241,2)</f>
        <v>0</v>
      </c>
      <c r="K241" s="209" t="s">
        <v>145</v>
      </c>
      <c r="L241" s="47"/>
      <c r="M241" s="214" t="s">
        <v>19</v>
      </c>
      <c r="N241" s="215" t="s">
        <v>47</v>
      </c>
      <c r="O241" s="87"/>
      <c r="P241" s="216">
        <f>O241*H241</f>
        <v>0</v>
      </c>
      <c r="Q241" s="216">
        <v>0.0033999999999999998</v>
      </c>
      <c r="R241" s="216">
        <f>Q241*H241</f>
        <v>0.0033999999999999998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240</v>
      </c>
      <c r="AT241" s="218" t="s">
        <v>141</v>
      </c>
      <c r="AU241" s="218" t="s">
        <v>85</v>
      </c>
      <c r="AY241" s="20" t="s">
        <v>139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83</v>
      </c>
      <c r="BK241" s="219">
        <f>ROUND(I241*H241,2)</f>
        <v>0</v>
      </c>
      <c r="BL241" s="20" t="s">
        <v>240</v>
      </c>
      <c r="BM241" s="218" t="s">
        <v>859</v>
      </c>
    </row>
    <row r="242" s="2" customFormat="1">
      <c r="A242" s="41"/>
      <c r="B242" s="42"/>
      <c r="C242" s="43"/>
      <c r="D242" s="220" t="s">
        <v>148</v>
      </c>
      <c r="E242" s="43"/>
      <c r="F242" s="221" t="s">
        <v>860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148</v>
      </c>
      <c r="AU242" s="20" t="s">
        <v>85</v>
      </c>
    </row>
    <row r="243" s="2" customFormat="1">
      <c r="A243" s="41"/>
      <c r="B243" s="42"/>
      <c r="C243" s="43"/>
      <c r="D243" s="225" t="s">
        <v>150</v>
      </c>
      <c r="E243" s="43"/>
      <c r="F243" s="226" t="s">
        <v>861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150</v>
      </c>
      <c r="AU243" s="20" t="s">
        <v>85</v>
      </c>
    </row>
    <row r="244" s="2" customFormat="1" ht="16.5" customHeight="1">
      <c r="A244" s="41"/>
      <c r="B244" s="42"/>
      <c r="C244" s="207" t="s">
        <v>479</v>
      </c>
      <c r="D244" s="207" t="s">
        <v>141</v>
      </c>
      <c r="E244" s="208" t="s">
        <v>862</v>
      </c>
      <c r="F244" s="209" t="s">
        <v>863</v>
      </c>
      <c r="G244" s="210" t="s">
        <v>549</v>
      </c>
      <c r="H244" s="211">
        <v>2</v>
      </c>
      <c r="I244" s="212"/>
      <c r="J244" s="213">
        <f>ROUND(I244*H244,2)</f>
        <v>0</v>
      </c>
      <c r="K244" s="209" t="s">
        <v>145</v>
      </c>
      <c r="L244" s="47"/>
      <c r="M244" s="214" t="s">
        <v>19</v>
      </c>
      <c r="N244" s="215" t="s">
        <v>47</v>
      </c>
      <c r="O244" s="87"/>
      <c r="P244" s="216">
        <f>O244*H244</f>
        <v>0</v>
      </c>
      <c r="Q244" s="216">
        <v>0.00051999999999999995</v>
      </c>
      <c r="R244" s="216">
        <f>Q244*H244</f>
        <v>0.0010399999999999999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240</v>
      </c>
      <c r="AT244" s="218" t="s">
        <v>141</v>
      </c>
      <c r="AU244" s="218" t="s">
        <v>85</v>
      </c>
      <c r="AY244" s="20" t="s">
        <v>139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83</v>
      </c>
      <c r="BK244" s="219">
        <f>ROUND(I244*H244,2)</f>
        <v>0</v>
      </c>
      <c r="BL244" s="20" t="s">
        <v>240</v>
      </c>
      <c r="BM244" s="218" t="s">
        <v>864</v>
      </c>
    </row>
    <row r="245" s="2" customFormat="1">
      <c r="A245" s="41"/>
      <c r="B245" s="42"/>
      <c r="C245" s="43"/>
      <c r="D245" s="220" t="s">
        <v>148</v>
      </c>
      <c r="E245" s="43"/>
      <c r="F245" s="221" t="s">
        <v>865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148</v>
      </c>
      <c r="AU245" s="20" t="s">
        <v>85</v>
      </c>
    </row>
    <row r="246" s="2" customFormat="1">
      <c r="A246" s="41"/>
      <c r="B246" s="42"/>
      <c r="C246" s="43"/>
      <c r="D246" s="225" t="s">
        <v>150</v>
      </c>
      <c r="E246" s="43"/>
      <c r="F246" s="226" t="s">
        <v>866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150</v>
      </c>
      <c r="AU246" s="20" t="s">
        <v>85</v>
      </c>
    </row>
    <row r="247" s="2" customFormat="1" ht="16.5" customHeight="1">
      <c r="A247" s="41"/>
      <c r="B247" s="42"/>
      <c r="C247" s="207" t="s">
        <v>488</v>
      </c>
      <c r="D247" s="207" t="s">
        <v>141</v>
      </c>
      <c r="E247" s="208" t="s">
        <v>867</v>
      </c>
      <c r="F247" s="209" t="s">
        <v>868</v>
      </c>
      <c r="G247" s="210" t="s">
        <v>549</v>
      </c>
      <c r="H247" s="211">
        <v>2</v>
      </c>
      <c r="I247" s="212"/>
      <c r="J247" s="213">
        <f>ROUND(I247*H247,2)</f>
        <v>0</v>
      </c>
      <c r="K247" s="209" t="s">
        <v>145</v>
      </c>
      <c r="L247" s="47"/>
      <c r="M247" s="214" t="s">
        <v>19</v>
      </c>
      <c r="N247" s="215" t="s">
        <v>47</v>
      </c>
      <c r="O247" s="87"/>
      <c r="P247" s="216">
        <f>O247*H247</f>
        <v>0</v>
      </c>
      <c r="Q247" s="216">
        <v>0.00147</v>
      </c>
      <c r="R247" s="216">
        <f>Q247*H247</f>
        <v>0.0029399999999999999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240</v>
      </c>
      <c r="AT247" s="218" t="s">
        <v>141</v>
      </c>
      <c r="AU247" s="218" t="s">
        <v>85</v>
      </c>
      <c r="AY247" s="20" t="s">
        <v>139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20" t="s">
        <v>83</v>
      </c>
      <c r="BK247" s="219">
        <f>ROUND(I247*H247,2)</f>
        <v>0</v>
      </c>
      <c r="BL247" s="20" t="s">
        <v>240</v>
      </c>
      <c r="BM247" s="218" t="s">
        <v>869</v>
      </c>
    </row>
    <row r="248" s="2" customFormat="1">
      <c r="A248" s="41"/>
      <c r="B248" s="42"/>
      <c r="C248" s="43"/>
      <c r="D248" s="220" t="s">
        <v>148</v>
      </c>
      <c r="E248" s="43"/>
      <c r="F248" s="221" t="s">
        <v>870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148</v>
      </c>
      <c r="AU248" s="20" t="s">
        <v>85</v>
      </c>
    </row>
    <row r="249" s="2" customFormat="1">
      <c r="A249" s="41"/>
      <c r="B249" s="42"/>
      <c r="C249" s="43"/>
      <c r="D249" s="225" t="s">
        <v>150</v>
      </c>
      <c r="E249" s="43"/>
      <c r="F249" s="226" t="s">
        <v>871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150</v>
      </c>
      <c r="AU249" s="20" t="s">
        <v>85</v>
      </c>
    </row>
    <row r="250" s="2" customFormat="1" ht="16.5" customHeight="1">
      <c r="A250" s="41"/>
      <c r="B250" s="42"/>
      <c r="C250" s="207" t="s">
        <v>494</v>
      </c>
      <c r="D250" s="207" t="s">
        <v>141</v>
      </c>
      <c r="E250" s="208" t="s">
        <v>872</v>
      </c>
      <c r="F250" s="209" t="s">
        <v>873</v>
      </c>
      <c r="G250" s="210" t="s">
        <v>549</v>
      </c>
      <c r="H250" s="211">
        <v>2</v>
      </c>
      <c r="I250" s="212"/>
      <c r="J250" s="213">
        <f>ROUND(I250*H250,2)</f>
        <v>0</v>
      </c>
      <c r="K250" s="209" t="s">
        <v>145</v>
      </c>
      <c r="L250" s="47"/>
      <c r="M250" s="214" t="s">
        <v>19</v>
      </c>
      <c r="N250" s="215" t="s">
        <v>47</v>
      </c>
      <c r="O250" s="87"/>
      <c r="P250" s="216">
        <f>O250*H250</f>
        <v>0</v>
      </c>
      <c r="Q250" s="216">
        <v>0.00084999999999999995</v>
      </c>
      <c r="R250" s="216">
        <f>Q250*H250</f>
        <v>0.0016999999999999999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240</v>
      </c>
      <c r="AT250" s="218" t="s">
        <v>141</v>
      </c>
      <c r="AU250" s="218" t="s">
        <v>85</v>
      </c>
      <c r="AY250" s="20" t="s">
        <v>139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83</v>
      </c>
      <c r="BK250" s="219">
        <f>ROUND(I250*H250,2)</f>
        <v>0</v>
      </c>
      <c r="BL250" s="20" t="s">
        <v>240</v>
      </c>
      <c r="BM250" s="218" t="s">
        <v>874</v>
      </c>
    </row>
    <row r="251" s="2" customFormat="1">
      <c r="A251" s="41"/>
      <c r="B251" s="42"/>
      <c r="C251" s="43"/>
      <c r="D251" s="220" t="s">
        <v>148</v>
      </c>
      <c r="E251" s="43"/>
      <c r="F251" s="221" t="s">
        <v>875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148</v>
      </c>
      <c r="AU251" s="20" t="s">
        <v>85</v>
      </c>
    </row>
    <row r="252" s="2" customFormat="1">
      <c r="A252" s="41"/>
      <c r="B252" s="42"/>
      <c r="C252" s="43"/>
      <c r="D252" s="225" t="s">
        <v>150</v>
      </c>
      <c r="E252" s="43"/>
      <c r="F252" s="226" t="s">
        <v>876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150</v>
      </c>
      <c r="AU252" s="20" t="s">
        <v>85</v>
      </c>
    </row>
    <row r="253" s="2" customFormat="1" ht="16.5" customHeight="1">
      <c r="A253" s="41"/>
      <c r="B253" s="42"/>
      <c r="C253" s="207" t="s">
        <v>501</v>
      </c>
      <c r="D253" s="207" t="s">
        <v>141</v>
      </c>
      <c r="E253" s="208" t="s">
        <v>877</v>
      </c>
      <c r="F253" s="209" t="s">
        <v>878</v>
      </c>
      <c r="G253" s="210" t="s">
        <v>549</v>
      </c>
      <c r="H253" s="211">
        <v>1</v>
      </c>
      <c r="I253" s="212"/>
      <c r="J253" s="213">
        <f>ROUND(I253*H253,2)</f>
        <v>0</v>
      </c>
      <c r="K253" s="209" t="s">
        <v>19</v>
      </c>
      <c r="L253" s="47"/>
      <c r="M253" s="214" t="s">
        <v>19</v>
      </c>
      <c r="N253" s="215" t="s">
        <v>47</v>
      </c>
      <c r="O253" s="87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240</v>
      </c>
      <c r="AT253" s="218" t="s">
        <v>141</v>
      </c>
      <c r="AU253" s="218" t="s">
        <v>85</v>
      </c>
      <c r="AY253" s="20" t="s">
        <v>139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20" t="s">
        <v>83</v>
      </c>
      <c r="BK253" s="219">
        <f>ROUND(I253*H253,2)</f>
        <v>0</v>
      </c>
      <c r="BL253" s="20" t="s">
        <v>240</v>
      </c>
      <c r="BM253" s="218" t="s">
        <v>879</v>
      </c>
    </row>
    <row r="254" s="2" customFormat="1">
      <c r="A254" s="41"/>
      <c r="B254" s="42"/>
      <c r="C254" s="43"/>
      <c r="D254" s="220" t="s">
        <v>148</v>
      </c>
      <c r="E254" s="43"/>
      <c r="F254" s="221" t="s">
        <v>878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148</v>
      </c>
      <c r="AU254" s="20" t="s">
        <v>85</v>
      </c>
    </row>
    <row r="255" s="12" customFormat="1" ht="25.92" customHeight="1">
      <c r="A255" s="12"/>
      <c r="B255" s="191"/>
      <c r="C255" s="192"/>
      <c r="D255" s="193" t="s">
        <v>75</v>
      </c>
      <c r="E255" s="194" t="s">
        <v>880</v>
      </c>
      <c r="F255" s="194" t="s">
        <v>881</v>
      </c>
      <c r="G255" s="192"/>
      <c r="H255" s="192"/>
      <c r="I255" s="195"/>
      <c r="J255" s="196">
        <f>BK255</f>
        <v>0</v>
      </c>
      <c r="K255" s="192"/>
      <c r="L255" s="197"/>
      <c r="M255" s="198"/>
      <c r="N255" s="199"/>
      <c r="O255" s="199"/>
      <c r="P255" s="200">
        <f>SUM(P256:P282)</f>
        <v>0</v>
      </c>
      <c r="Q255" s="199"/>
      <c r="R255" s="200">
        <f>SUM(R256:R282)</f>
        <v>0</v>
      </c>
      <c r="S255" s="199"/>
      <c r="T255" s="201">
        <f>SUM(T256:T282)</f>
        <v>0.059999999999999998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2" t="s">
        <v>146</v>
      </c>
      <c r="AT255" s="203" t="s">
        <v>75</v>
      </c>
      <c r="AU255" s="203" t="s">
        <v>76</v>
      </c>
      <c r="AY255" s="202" t="s">
        <v>139</v>
      </c>
      <c r="BK255" s="204">
        <f>SUM(BK256:BK282)</f>
        <v>0</v>
      </c>
    </row>
    <row r="256" s="2" customFormat="1" ht="16.5" customHeight="1">
      <c r="A256" s="41"/>
      <c r="B256" s="42"/>
      <c r="C256" s="207" t="s">
        <v>513</v>
      </c>
      <c r="D256" s="207" t="s">
        <v>141</v>
      </c>
      <c r="E256" s="208" t="s">
        <v>882</v>
      </c>
      <c r="F256" s="209" t="s">
        <v>883</v>
      </c>
      <c r="G256" s="210" t="s">
        <v>648</v>
      </c>
      <c r="H256" s="211">
        <v>1</v>
      </c>
      <c r="I256" s="212"/>
      <c r="J256" s="213">
        <f>ROUND(I256*H256,2)</f>
        <v>0</v>
      </c>
      <c r="K256" s="209" t="s">
        <v>19</v>
      </c>
      <c r="L256" s="47"/>
      <c r="M256" s="214" t="s">
        <v>19</v>
      </c>
      <c r="N256" s="215" t="s">
        <v>47</v>
      </c>
      <c r="O256" s="87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884</v>
      </c>
      <c r="AT256" s="218" t="s">
        <v>141</v>
      </c>
      <c r="AU256" s="218" t="s">
        <v>83</v>
      </c>
      <c r="AY256" s="20" t="s">
        <v>139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83</v>
      </c>
      <c r="BK256" s="219">
        <f>ROUND(I256*H256,2)</f>
        <v>0</v>
      </c>
      <c r="BL256" s="20" t="s">
        <v>884</v>
      </c>
      <c r="BM256" s="218" t="s">
        <v>885</v>
      </c>
    </row>
    <row r="257" s="2" customFormat="1">
      <c r="A257" s="41"/>
      <c r="B257" s="42"/>
      <c r="C257" s="43"/>
      <c r="D257" s="220" t="s">
        <v>148</v>
      </c>
      <c r="E257" s="43"/>
      <c r="F257" s="221" t="s">
        <v>883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148</v>
      </c>
      <c r="AU257" s="20" t="s">
        <v>83</v>
      </c>
    </row>
    <row r="258" s="2" customFormat="1" ht="16.5" customHeight="1">
      <c r="A258" s="41"/>
      <c r="B258" s="42"/>
      <c r="C258" s="207" t="s">
        <v>595</v>
      </c>
      <c r="D258" s="207" t="s">
        <v>141</v>
      </c>
      <c r="E258" s="208" t="s">
        <v>886</v>
      </c>
      <c r="F258" s="209" t="s">
        <v>887</v>
      </c>
      <c r="G258" s="210" t="s">
        <v>756</v>
      </c>
      <c r="H258" s="211">
        <v>1</v>
      </c>
      <c r="I258" s="212"/>
      <c r="J258" s="213">
        <f>ROUND(I258*H258,2)</f>
        <v>0</v>
      </c>
      <c r="K258" s="209" t="s">
        <v>145</v>
      </c>
      <c r="L258" s="47"/>
      <c r="M258" s="214" t="s">
        <v>19</v>
      </c>
      <c r="N258" s="215" t="s">
        <v>47</v>
      </c>
      <c r="O258" s="87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617</v>
      </c>
      <c r="AT258" s="218" t="s">
        <v>141</v>
      </c>
      <c r="AU258" s="218" t="s">
        <v>83</v>
      </c>
      <c r="AY258" s="20" t="s">
        <v>139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83</v>
      </c>
      <c r="BK258" s="219">
        <f>ROUND(I258*H258,2)</f>
        <v>0</v>
      </c>
      <c r="BL258" s="20" t="s">
        <v>617</v>
      </c>
      <c r="BM258" s="218" t="s">
        <v>888</v>
      </c>
    </row>
    <row r="259" s="2" customFormat="1">
      <c r="A259" s="41"/>
      <c r="B259" s="42"/>
      <c r="C259" s="43"/>
      <c r="D259" s="220" t="s">
        <v>148</v>
      </c>
      <c r="E259" s="43"/>
      <c r="F259" s="221" t="s">
        <v>887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148</v>
      </c>
      <c r="AU259" s="20" t="s">
        <v>83</v>
      </c>
    </row>
    <row r="260" s="2" customFormat="1">
      <c r="A260" s="41"/>
      <c r="B260" s="42"/>
      <c r="C260" s="43"/>
      <c r="D260" s="225" t="s">
        <v>150</v>
      </c>
      <c r="E260" s="43"/>
      <c r="F260" s="226" t="s">
        <v>889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150</v>
      </c>
      <c r="AU260" s="20" t="s">
        <v>83</v>
      </c>
    </row>
    <row r="261" s="2" customFormat="1">
      <c r="A261" s="41"/>
      <c r="B261" s="42"/>
      <c r="C261" s="43"/>
      <c r="D261" s="220" t="s">
        <v>483</v>
      </c>
      <c r="E261" s="43"/>
      <c r="F261" s="269" t="s">
        <v>890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483</v>
      </c>
      <c r="AU261" s="20" t="s">
        <v>83</v>
      </c>
    </row>
    <row r="262" s="2" customFormat="1" ht="24.15" customHeight="1">
      <c r="A262" s="41"/>
      <c r="B262" s="42"/>
      <c r="C262" s="207" t="s">
        <v>534</v>
      </c>
      <c r="D262" s="207" t="s">
        <v>141</v>
      </c>
      <c r="E262" s="208" t="s">
        <v>891</v>
      </c>
      <c r="F262" s="209" t="s">
        <v>892</v>
      </c>
      <c r="G262" s="210" t="s">
        <v>648</v>
      </c>
      <c r="H262" s="211">
        <v>1</v>
      </c>
      <c r="I262" s="212"/>
      <c r="J262" s="213">
        <f>ROUND(I262*H262,2)</f>
        <v>0</v>
      </c>
      <c r="K262" s="209" t="s">
        <v>19</v>
      </c>
      <c r="L262" s="47"/>
      <c r="M262" s="214" t="s">
        <v>19</v>
      </c>
      <c r="N262" s="215" t="s">
        <v>47</v>
      </c>
      <c r="O262" s="87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884</v>
      </c>
      <c r="AT262" s="218" t="s">
        <v>141</v>
      </c>
      <c r="AU262" s="218" t="s">
        <v>83</v>
      </c>
      <c r="AY262" s="20" t="s">
        <v>139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83</v>
      </c>
      <c r="BK262" s="219">
        <f>ROUND(I262*H262,2)</f>
        <v>0</v>
      </c>
      <c r="BL262" s="20" t="s">
        <v>884</v>
      </c>
      <c r="BM262" s="218" t="s">
        <v>893</v>
      </c>
    </row>
    <row r="263" s="2" customFormat="1">
      <c r="A263" s="41"/>
      <c r="B263" s="42"/>
      <c r="C263" s="43"/>
      <c r="D263" s="220" t="s">
        <v>148</v>
      </c>
      <c r="E263" s="43"/>
      <c r="F263" s="221" t="s">
        <v>892</v>
      </c>
      <c r="G263" s="43"/>
      <c r="H263" s="43"/>
      <c r="I263" s="222"/>
      <c r="J263" s="43"/>
      <c r="K263" s="43"/>
      <c r="L263" s="47"/>
      <c r="M263" s="223"/>
      <c r="N263" s="22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148</v>
      </c>
      <c r="AU263" s="20" t="s">
        <v>83</v>
      </c>
    </row>
    <row r="264" s="2" customFormat="1" ht="21.75" customHeight="1">
      <c r="A264" s="41"/>
      <c r="B264" s="42"/>
      <c r="C264" s="207" t="s">
        <v>555</v>
      </c>
      <c r="D264" s="207" t="s">
        <v>141</v>
      </c>
      <c r="E264" s="208" t="s">
        <v>894</v>
      </c>
      <c r="F264" s="209" t="s">
        <v>895</v>
      </c>
      <c r="G264" s="210" t="s">
        <v>648</v>
      </c>
      <c r="H264" s="211">
        <v>1</v>
      </c>
      <c r="I264" s="212"/>
      <c r="J264" s="213">
        <f>ROUND(I264*H264,2)</f>
        <v>0</v>
      </c>
      <c r="K264" s="209" t="s">
        <v>19</v>
      </c>
      <c r="L264" s="47"/>
      <c r="M264" s="214" t="s">
        <v>19</v>
      </c>
      <c r="N264" s="215" t="s">
        <v>47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884</v>
      </c>
      <c r="AT264" s="218" t="s">
        <v>141</v>
      </c>
      <c r="AU264" s="218" t="s">
        <v>83</v>
      </c>
      <c r="AY264" s="20" t="s">
        <v>139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83</v>
      </c>
      <c r="BK264" s="219">
        <f>ROUND(I264*H264,2)</f>
        <v>0</v>
      </c>
      <c r="BL264" s="20" t="s">
        <v>884</v>
      </c>
      <c r="BM264" s="218" t="s">
        <v>896</v>
      </c>
    </row>
    <row r="265" s="2" customFormat="1">
      <c r="A265" s="41"/>
      <c r="B265" s="42"/>
      <c r="C265" s="43"/>
      <c r="D265" s="220" t="s">
        <v>148</v>
      </c>
      <c r="E265" s="43"/>
      <c r="F265" s="221" t="s">
        <v>895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148</v>
      </c>
      <c r="AU265" s="20" t="s">
        <v>83</v>
      </c>
    </row>
    <row r="266" s="2" customFormat="1" ht="16.5" customHeight="1">
      <c r="A266" s="41"/>
      <c r="B266" s="42"/>
      <c r="C266" s="207" t="s">
        <v>561</v>
      </c>
      <c r="D266" s="207" t="s">
        <v>141</v>
      </c>
      <c r="E266" s="208" t="s">
        <v>897</v>
      </c>
      <c r="F266" s="209" t="s">
        <v>898</v>
      </c>
      <c r="G266" s="210" t="s">
        <v>154</v>
      </c>
      <c r="H266" s="211">
        <v>0.29999999999999999</v>
      </c>
      <c r="I266" s="212"/>
      <c r="J266" s="213">
        <f>ROUND(I266*H266,2)</f>
        <v>0</v>
      </c>
      <c r="K266" s="209" t="s">
        <v>19</v>
      </c>
      <c r="L266" s="47"/>
      <c r="M266" s="214" t="s">
        <v>19</v>
      </c>
      <c r="N266" s="215" t="s">
        <v>47</v>
      </c>
      <c r="O266" s="87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884</v>
      </c>
      <c r="AT266" s="218" t="s">
        <v>141</v>
      </c>
      <c r="AU266" s="218" t="s">
        <v>83</v>
      </c>
      <c r="AY266" s="20" t="s">
        <v>139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83</v>
      </c>
      <c r="BK266" s="219">
        <f>ROUND(I266*H266,2)</f>
        <v>0</v>
      </c>
      <c r="BL266" s="20" t="s">
        <v>884</v>
      </c>
      <c r="BM266" s="218" t="s">
        <v>899</v>
      </c>
    </row>
    <row r="267" s="2" customFormat="1">
      <c r="A267" s="41"/>
      <c r="B267" s="42"/>
      <c r="C267" s="43"/>
      <c r="D267" s="220" t="s">
        <v>148</v>
      </c>
      <c r="E267" s="43"/>
      <c r="F267" s="221" t="s">
        <v>898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148</v>
      </c>
      <c r="AU267" s="20" t="s">
        <v>83</v>
      </c>
    </row>
    <row r="268" s="2" customFormat="1" ht="24.15" customHeight="1">
      <c r="A268" s="41"/>
      <c r="B268" s="42"/>
      <c r="C268" s="207" t="s">
        <v>567</v>
      </c>
      <c r="D268" s="207" t="s">
        <v>141</v>
      </c>
      <c r="E268" s="208" t="s">
        <v>205</v>
      </c>
      <c r="F268" s="209" t="s">
        <v>900</v>
      </c>
      <c r="G268" s="210" t="s">
        <v>648</v>
      </c>
      <c r="H268" s="211">
        <v>1</v>
      </c>
      <c r="I268" s="212"/>
      <c r="J268" s="213">
        <f>ROUND(I268*H268,2)</f>
        <v>0</v>
      </c>
      <c r="K268" s="209" t="s">
        <v>19</v>
      </c>
      <c r="L268" s="47"/>
      <c r="M268" s="214" t="s">
        <v>19</v>
      </c>
      <c r="N268" s="215" t="s">
        <v>47</v>
      </c>
      <c r="O268" s="87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884</v>
      </c>
      <c r="AT268" s="218" t="s">
        <v>141</v>
      </c>
      <c r="AU268" s="218" t="s">
        <v>83</v>
      </c>
      <c r="AY268" s="20" t="s">
        <v>139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83</v>
      </c>
      <c r="BK268" s="219">
        <f>ROUND(I268*H268,2)</f>
        <v>0</v>
      </c>
      <c r="BL268" s="20" t="s">
        <v>884</v>
      </c>
      <c r="BM268" s="218" t="s">
        <v>901</v>
      </c>
    </row>
    <row r="269" s="2" customFormat="1">
      <c r="A269" s="41"/>
      <c r="B269" s="42"/>
      <c r="C269" s="43"/>
      <c r="D269" s="220" t="s">
        <v>148</v>
      </c>
      <c r="E269" s="43"/>
      <c r="F269" s="221" t="s">
        <v>900</v>
      </c>
      <c r="G269" s="43"/>
      <c r="H269" s="43"/>
      <c r="I269" s="222"/>
      <c r="J269" s="43"/>
      <c r="K269" s="43"/>
      <c r="L269" s="47"/>
      <c r="M269" s="223"/>
      <c r="N269" s="22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148</v>
      </c>
      <c r="AU269" s="20" t="s">
        <v>83</v>
      </c>
    </row>
    <row r="270" s="2" customFormat="1" ht="16.5" customHeight="1">
      <c r="A270" s="41"/>
      <c r="B270" s="42"/>
      <c r="C270" s="207" t="s">
        <v>572</v>
      </c>
      <c r="D270" s="207" t="s">
        <v>141</v>
      </c>
      <c r="E270" s="208" t="s">
        <v>212</v>
      </c>
      <c r="F270" s="209" t="s">
        <v>902</v>
      </c>
      <c r="G270" s="210" t="s">
        <v>648</v>
      </c>
      <c r="H270" s="211">
        <v>1</v>
      </c>
      <c r="I270" s="212"/>
      <c r="J270" s="213">
        <f>ROUND(I270*H270,2)</f>
        <v>0</v>
      </c>
      <c r="K270" s="209" t="s">
        <v>19</v>
      </c>
      <c r="L270" s="47"/>
      <c r="M270" s="214" t="s">
        <v>19</v>
      </c>
      <c r="N270" s="215" t="s">
        <v>47</v>
      </c>
      <c r="O270" s="87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884</v>
      </c>
      <c r="AT270" s="218" t="s">
        <v>141</v>
      </c>
      <c r="AU270" s="218" t="s">
        <v>83</v>
      </c>
      <c r="AY270" s="20" t="s">
        <v>139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83</v>
      </c>
      <c r="BK270" s="219">
        <f>ROUND(I270*H270,2)</f>
        <v>0</v>
      </c>
      <c r="BL270" s="20" t="s">
        <v>884</v>
      </c>
      <c r="BM270" s="218" t="s">
        <v>903</v>
      </c>
    </row>
    <row r="271" s="2" customFormat="1">
      <c r="A271" s="41"/>
      <c r="B271" s="42"/>
      <c r="C271" s="43"/>
      <c r="D271" s="220" t="s">
        <v>148</v>
      </c>
      <c r="E271" s="43"/>
      <c r="F271" s="221" t="s">
        <v>902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148</v>
      </c>
      <c r="AU271" s="20" t="s">
        <v>83</v>
      </c>
    </row>
    <row r="272" s="2" customFormat="1" ht="16.5" customHeight="1">
      <c r="A272" s="41"/>
      <c r="B272" s="42"/>
      <c r="C272" s="207" t="s">
        <v>578</v>
      </c>
      <c r="D272" s="207" t="s">
        <v>141</v>
      </c>
      <c r="E272" s="208" t="s">
        <v>8</v>
      </c>
      <c r="F272" s="209" t="s">
        <v>904</v>
      </c>
      <c r="G272" s="210" t="s">
        <v>648</v>
      </c>
      <c r="H272" s="211">
        <v>1</v>
      </c>
      <c r="I272" s="212"/>
      <c r="J272" s="213">
        <f>ROUND(I272*H272,2)</f>
        <v>0</v>
      </c>
      <c r="K272" s="209" t="s">
        <v>19</v>
      </c>
      <c r="L272" s="47"/>
      <c r="M272" s="214" t="s">
        <v>19</v>
      </c>
      <c r="N272" s="215" t="s">
        <v>47</v>
      </c>
      <c r="O272" s="87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884</v>
      </c>
      <c r="AT272" s="218" t="s">
        <v>141</v>
      </c>
      <c r="AU272" s="218" t="s">
        <v>83</v>
      </c>
      <c r="AY272" s="20" t="s">
        <v>139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20" t="s">
        <v>83</v>
      </c>
      <c r="BK272" s="219">
        <f>ROUND(I272*H272,2)</f>
        <v>0</v>
      </c>
      <c r="BL272" s="20" t="s">
        <v>884</v>
      </c>
      <c r="BM272" s="218" t="s">
        <v>905</v>
      </c>
    </row>
    <row r="273" s="2" customFormat="1">
      <c r="A273" s="41"/>
      <c r="B273" s="42"/>
      <c r="C273" s="43"/>
      <c r="D273" s="220" t="s">
        <v>148</v>
      </c>
      <c r="E273" s="43"/>
      <c r="F273" s="221" t="s">
        <v>904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148</v>
      </c>
      <c r="AU273" s="20" t="s">
        <v>83</v>
      </c>
    </row>
    <row r="274" s="2" customFormat="1" ht="16.5" customHeight="1">
      <c r="A274" s="41"/>
      <c r="B274" s="42"/>
      <c r="C274" s="207" t="s">
        <v>583</v>
      </c>
      <c r="D274" s="207" t="s">
        <v>141</v>
      </c>
      <c r="E274" s="208" t="s">
        <v>223</v>
      </c>
      <c r="F274" s="209" t="s">
        <v>906</v>
      </c>
      <c r="G274" s="210" t="s">
        <v>759</v>
      </c>
      <c r="H274" s="211">
        <v>6</v>
      </c>
      <c r="I274" s="212"/>
      <c r="J274" s="213">
        <f>ROUND(I274*H274,2)</f>
        <v>0</v>
      </c>
      <c r="K274" s="209" t="s">
        <v>19</v>
      </c>
      <c r="L274" s="47"/>
      <c r="M274" s="214" t="s">
        <v>19</v>
      </c>
      <c r="N274" s="215" t="s">
        <v>47</v>
      </c>
      <c r="O274" s="87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884</v>
      </c>
      <c r="AT274" s="218" t="s">
        <v>141</v>
      </c>
      <c r="AU274" s="218" t="s">
        <v>83</v>
      </c>
      <c r="AY274" s="20" t="s">
        <v>139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83</v>
      </c>
      <c r="BK274" s="219">
        <f>ROUND(I274*H274,2)</f>
        <v>0</v>
      </c>
      <c r="BL274" s="20" t="s">
        <v>884</v>
      </c>
      <c r="BM274" s="218" t="s">
        <v>907</v>
      </c>
    </row>
    <row r="275" s="2" customFormat="1">
      <c r="A275" s="41"/>
      <c r="B275" s="42"/>
      <c r="C275" s="43"/>
      <c r="D275" s="220" t="s">
        <v>148</v>
      </c>
      <c r="E275" s="43"/>
      <c r="F275" s="221" t="s">
        <v>906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148</v>
      </c>
      <c r="AU275" s="20" t="s">
        <v>83</v>
      </c>
    </row>
    <row r="276" s="2" customFormat="1" ht="16.5" customHeight="1">
      <c r="A276" s="41"/>
      <c r="B276" s="42"/>
      <c r="C276" s="207" t="s">
        <v>589</v>
      </c>
      <c r="D276" s="207" t="s">
        <v>141</v>
      </c>
      <c r="E276" s="208" t="s">
        <v>908</v>
      </c>
      <c r="F276" s="209" t="s">
        <v>909</v>
      </c>
      <c r="G276" s="210" t="s">
        <v>549</v>
      </c>
      <c r="H276" s="211">
        <v>1</v>
      </c>
      <c r="I276" s="212"/>
      <c r="J276" s="213">
        <f>ROUND(I276*H276,2)</f>
        <v>0</v>
      </c>
      <c r="K276" s="209" t="s">
        <v>145</v>
      </c>
      <c r="L276" s="47"/>
      <c r="M276" s="214" t="s">
        <v>19</v>
      </c>
      <c r="N276" s="215" t="s">
        <v>47</v>
      </c>
      <c r="O276" s="87"/>
      <c r="P276" s="216">
        <f>O276*H276</f>
        <v>0</v>
      </c>
      <c r="Q276" s="216">
        <v>0</v>
      </c>
      <c r="R276" s="216">
        <f>Q276*H276</f>
        <v>0</v>
      </c>
      <c r="S276" s="216">
        <v>0.059999999999999998</v>
      </c>
      <c r="T276" s="217">
        <f>S276*H276</f>
        <v>0.059999999999999998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884</v>
      </c>
      <c r="AT276" s="218" t="s">
        <v>141</v>
      </c>
      <c r="AU276" s="218" t="s">
        <v>83</v>
      </c>
      <c r="AY276" s="20" t="s">
        <v>139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20" t="s">
        <v>83</v>
      </c>
      <c r="BK276" s="219">
        <f>ROUND(I276*H276,2)</f>
        <v>0</v>
      </c>
      <c r="BL276" s="20" t="s">
        <v>884</v>
      </c>
      <c r="BM276" s="218" t="s">
        <v>910</v>
      </c>
    </row>
    <row r="277" s="2" customFormat="1">
      <c r="A277" s="41"/>
      <c r="B277" s="42"/>
      <c r="C277" s="43"/>
      <c r="D277" s="220" t="s">
        <v>148</v>
      </c>
      <c r="E277" s="43"/>
      <c r="F277" s="221" t="s">
        <v>911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148</v>
      </c>
      <c r="AU277" s="20" t="s">
        <v>83</v>
      </c>
    </row>
    <row r="278" s="2" customFormat="1">
      <c r="A278" s="41"/>
      <c r="B278" s="42"/>
      <c r="C278" s="43"/>
      <c r="D278" s="225" t="s">
        <v>150</v>
      </c>
      <c r="E278" s="43"/>
      <c r="F278" s="226" t="s">
        <v>912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150</v>
      </c>
      <c r="AU278" s="20" t="s">
        <v>83</v>
      </c>
    </row>
    <row r="279" s="2" customFormat="1">
      <c r="A279" s="41"/>
      <c r="B279" s="42"/>
      <c r="C279" s="43"/>
      <c r="D279" s="220" t="s">
        <v>483</v>
      </c>
      <c r="E279" s="43"/>
      <c r="F279" s="269" t="s">
        <v>913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483</v>
      </c>
      <c r="AU279" s="20" t="s">
        <v>83</v>
      </c>
    </row>
    <row r="280" s="2" customFormat="1" ht="16.5" customHeight="1">
      <c r="A280" s="41"/>
      <c r="B280" s="42"/>
      <c r="C280" s="207" t="s">
        <v>614</v>
      </c>
      <c r="D280" s="207" t="s">
        <v>141</v>
      </c>
      <c r="E280" s="208" t="s">
        <v>914</v>
      </c>
      <c r="F280" s="209" t="s">
        <v>915</v>
      </c>
      <c r="G280" s="210" t="s">
        <v>197</v>
      </c>
      <c r="H280" s="211">
        <v>1</v>
      </c>
      <c r="I280" s="212"/>
      <c r="J280" s="213">
        <f>ROUND(I280*H280,2)</f>
        <v>0</v>
      </c>
      <c r="K280" s="209" t="s">
        <v>19</v>
      </c>
      <c r="L280" s="47"/>
      <c r="M280" s="214" t="s">
        <v>19</v>
      </c>
      <c r="N280" s="215" t="s">
        <v>47</v>
      </c>
      <c r="O280" s="87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617</v>
      </c>
      <c r="AT280" s="218" t="s">
        <v>141</v>
      </c>
      <c r="AU280" s="218" t="s">
        <v>83</v>
      </c>
      <c r="AY280" s="20" t="s">
        <v>139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20" t="s">
        <v>83</v>
      </c>
      <c r="BK280" s="219">
        <f>ROUND(I280*H280,2)</f>
        <v>0</v>
      </c>
      <c r="BL280" s="20" t="s">
        <v>617</v>
      </c>
      <c r="BM280" s="218" t="s">
        <v>916</v>
      </c>
    </row>
    <row r="281" s="2" customFormat="1">
      <c r="A281" s="41"/>
      <c r="B281" s="42"/>
      <c r="C281" s="43"/>
      <c r="D281" s="220" t="s">
        <v>148</v>
      </c>
      <c r="E281" s="43"/>
      <c r="F281" s="221" t="s">
        <v>917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148</v>
      </c>
      <c r="AU281" s="20" t="s">
        <v>83</v>
      </c>
    </row>
    <row r="282" s="2" customFormat="1">
      <c r="A282" s="41"/>
      <c r="B282" s="42"/>
      <c r="C282" s="43"/>
      <c r="D282" s="220" t="s">
        <v>483</v>
      </c>
      <c r="E282" s="43"/>
      <c r="F282" s="269" t="s">
        <v>918</v>
      </c>
      <c r="G282" s="43"/>
      <c r="H282" s="43"/>
      <c r="I282" s="222"/>
      <c r="J282" s="43"/>
      <c r="K282" s="43"/>
      <c r="L282" s="47"/>
      <c r="M282" s="270"/>
      <c r="N282" s="271"/>
      <c r="O282" s="272"/>
      <c r="P282" s="272"/>
      <c r="Q282" s="272"/>
      <c r="R282" s="272"/>
      <c r="S282" s="272"/>
      <c r="T282" s="273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483</v>
      </c>
      <c r="AU282" s="20" t="s">
        <v>83</v>
      </c>
    </row>
    <row r="283" s="2" customFormat="1" ht="6.96" customHeight="1">
      <c r="A283" s="41"/>
      <c r="B283" s="62"/>
      <c r="C283" s="63"/>
      <c r="D283" s="63"/>
      <c r="E283" s="63"/>
      <c r="F283" s="63"/>
      <c r="G283" s="63"/>
      <c r="H283" s="63"/>
      <c r="I283" s="63"/>
      <c r="J283" s="63"/>
      <c r="K283" s="63"/>
      <c r="L283" s="47"/>
      <c r="M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</row>
  </sheetData>
  <sheetProtection sheet="1" autoFilter="0" formatColumns="0" formatRows="0" objects="1" scenarios="1" spinCount="100000" saltValue="wjQH2udNRbO3v4Qru84LcCX/PpiqLrFZpfCcLONQe0j4epxpKCFT2mdatE2eYXKr+KjtOaV3obNogO0pGEWa9w==" hashValue="ozUKatCtas/8q/KYOe/2CFW9JfPAVYS/p5xGz8xjjn22G+jYVMGELt8JQuOzrnFEbPEzYpFd6shxOnJFC66lAA==" algorithmName="SHA-512" password="CC35"/>
  <autoFilter ref="C85:K28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4" r:id="rId1" display="https://podminky.urs.cz/item/CS_URS_2025_01/713463132"/>
    <hyperlink ref="F109" r:id="rId2" display="https://podminky.urs.cz/item/CS_URS_2025_01/722174022"/>
    <hyperlink ref="F112" r:id="rId3" display="https://podminky.urs.cz/item/CS_URS_2025_01/722174024"/>
    <hyperlink ref="F117" r:id="rId4" display="https://podminky.urs.cz/item/CS_URS_2025_01/722231072"/>
    <hyperlink ref="F120" r:id="rId5" display="https://podminky.urs.cz/item/CS_URS_2025_01/722231143"/>
    <hyperlink ref="F123" r:id="rId6" display="https://podminky.urs.cz/item/CS_URS_2025_01/722232043"/>
    <hyperlink ref="F126" r:id="rId7" display="https://podminky.urs.cz/item/CS_URS_2025_01/722232045"/>
    <hyperlink ref="F129" r:id="rId8" display="https://podminky.urs.cz/item/CS_URS_2025_01/722290226"/>
    <hyperlink ref="F133" r:id="rId9" display="https://podminky.urs.cz/item/CS_URS_2025_01/732211136.R"/>
    <hyperlink ref="F136" r:id="rId10" display="https://podminky.urs.cz/item/CS_URS_2025_01/732231005"/>
    <hyperlink ref="F139" r:id="rId11" display="https://podminky.urs.cz/item/CS_URS_2025_01/732331102"/>
    <hyperlink ref="F142" r:id="rId12" display="https://podminky.urs.cz/item/CS_URS_2025_01/732331617"/>
    <hyperlink ref="F145" r:id="rId13" display="https://podminky.urs.cz/item/CS_URS_2025_01/732331619"/>
    <hyperlink ref="F148" r:id="rId14" display="https://podminky.urs.cz/item/CS_URS_2025_01/732331631"/>
    <hyperlink ref="F151" r:id="rId15" display="https://podminky.urs.cz/item/CS_URS_2025_01/732331771"/>
    <hyperlink ref="F154" r:id="rId16" display="https://podminky.urs.cz/item/CS_URS_2025_01/732331772"/>
    <hyperlink ref="F157" r:id="rId17" display="https://podminky.urs.cz/item/CS_URS_2025_01/732331777"/>
    <hyperlink ref="F160" r:id="rId18" display="https://podminky.urs.cz/item/CS_URS_2025_01/732331778"/>
    <hyperlink ref="F163" r:id="rId19" display="https://podminky.urs.cz/item/CS_URS_2025_01/732421201"/>
    <hyperlink ref="F166" r:id="rId20" display="https://podminky.urs.cz/item/CS_URS_2025_01/732422104"/>
    <hyperlink ref="F182" r:id="rId21" display="https://podminky.urs.cz/item/CS_URS_2025_01/733122304"/>
    <hyperlink ref="F185" r:id="rId22" display="https://podminky.urs.cz/item/CS_URS_2025_01/733122306"/>
    <hyperlink ref="F188" r:id="rId23" display="https://podminky.urs.cz/item/CS_URS_2025_01/733122307"/>
    <hyperlink ref="F191" r:id="rId24" display="https://podminky.urs.cz/item/CS_URS_2025_01/733321213"/>
    <hyperlink ref="F194" r:id="rId25" display="https://podminky.urs.cz/item/CS_URS_2025_01/733321219"/>
    <hyperlink ref="F197" r:id="rId26" display="https://podminky.urs.cz/item/CS_URS_2025_01/733391102"/>
    <hyperlink ref="F200" r:id="rId27" display="https://podminky.urs.cz/item/CS_URS_2025_01/733391104"/>
    <hyperlink ref="F203" r:id="rId28" display="https://podminky.urs.cz/item/CS_URS_2025_01/733811243"/>
    <hyperlink ref="F206" r:id="rId29" display="https://podminky.urs.cz/item/CS_URS_2025_01/733811244"/>
    <hyperlink ref="F210" r:id="rId30" display="https://podminky.urs.cz/item/CS_URS_2025_01/734211127"/>
    <hyperlink ref="F213" r:id="rId31" display="https://podminky.urs.cz/item/CS_URS_2025_01/734242416"/>
    <hyperlink ref="F216" r:id="rId32" display="https://podminky.urs.cz/item/CS_URS_2025_01/734242417"/>
    <hyperlink ref="F219" r:id="rId33" display="https://podminky.urs.cz/item/CS_URS_2025_01/734251211"/>
    <hyperlink ref="F222" r:id="rId34" display="https://podminky.urs.cz/item/CS_URS_2025_01/734291124"/>
    <hyperlink ref="F225" r:id="rId35" display="https://podminky.urs.cz/item/CS_URS_2025_01/734291258"/>
    <hyperlink ref="F228" r:id="rId36" display="https://podminky.urs.cz/item/CS_URS_2025_01/734291317"/>
    <hyperlink ref="F231" r:id="rId37" display="https://podminky.urs.cz/item/CS_URS_2025_01/734292774"/>
    <hyperlink ref="F234" r:id="rId38" display="https://podminky.urs.cz/item/CS_URS_2025_01/734292775"/>
    <hyperlink ref="F237" r:id="rId39" display="https://podminky.urs.cz/item/CS_URS_2025_01/734292777"/>
    <hyperlink ref="F240" r:id="rId40" display="https://podminky.urs.cz/item/CS_URS_2025_01/734295023"/>
    <hyperlink ref="F243" r:id="rId41" display="https://podminky.urs.cz/item/CS_URS_2025_01/734295025"/>
    <hyperlink ref="F246" r:id="rId42" display="https://podminky.urs.cz/item/CS_URS_2025_01/734411101"/>
    <hyperlink ref="F249" r:id="rId43" display="https://podminky.urs.cz/item/CS_URS_2025_01/734421101"/>
    <hyperlink ref="F252" r:id="rId44" display="https://podminky.urs.cz/item/CS_URS_2025_01/734424102"/>
    <hyperlink ref="F260" r:id="rId45" display="https://podminky.urs.cz/item/CS_URS_2025_01/043114000"/>
    <hyperlink ref="F278" r:id="rId46" display="https://podminky.urs.cz/item/CS_URS_2025_01/732320814.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DRAKISA202409 - Dětský domov Tachov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919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29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ROUND(J90,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ROUND((SUM(BE90:BE200)),  2)</f>
        <v>0</v>
      </c>
      <c r="G33" s="41"/>
      <c r="H33" s="41"/>
      <c r="I33" s="151">
        <v>0.20999999999999999</v>
      </c>
      <c r="J33" s="150">
        <f>ROUND(((SUM(BE90:BE200))*I33),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ROUND((SUM(BF90:BF200)),  2)</f>
        <v>0</v>
      </c>
      <c r="G34" s="41"/>
      <c r="H34" s="41"/>
      <c r="I34" s="151">
        <v>0.12</v>
      </c>
      <c r="J34" s="150">
        <f>ROUND(((SUM(BF90:BF200))*I34),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ROUND((SUM(BG90:BG200)),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ROUND((SUM(BH90:BH200)),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ROUND((SUM(BI90:BI200)),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DRAKISA202409 - Dětský domov Tachov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D.1.4.2 - Primární okruh tepel...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Petra Jilemnického 576, 347 01 Tachov</v>
      </c>
      <c r="G52" s="43"/>
      <c r="H52" s="43"/>
      <c r="I52" s="35" t="s">
        <v>23</v>
      </c>
      <c r="J52" s="75" t="str">
        <f>IF(J12="","",J12)</f>
        <v>19. 12. 2024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Plzeňský kraj, Škroupova 1760/18, 301 00 Plzeň</v>
      </c>
      <c r="G54" s="43"/>
      <c r="H54" s="43"/>
      <c r="I54" s="35" t="s">
        <v>33</v>
      </c>
      <c r="J54" s="39" t="str">
        <f>E21</f>
        <v>Drakisa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105</v>
      </c>
      <c r="E60" s="171"/>
      <c r="F60" s="171"/>
      <c r="G60" s="171"/>
      <c r="H60" s="171"/>
      <c r="I60" s="171"/>
      <c r="J60" s="172">
        <f>J91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107</v>
      </c>
      <c r="E61" s="177"/>
      <c r="F61" s="177"/>
      <c r="G61" s="177"/>
      <c r="H61" s="177"/>
      <c r="I61" s="177"/>
      <c r="J61" s="178">
        <f>J92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920</v>
      </c>
      <c r="E62" s="177"/>
      <c r="F62" s="177"/>
      <c r="G62" s="177"/>
      <c r="H62" s="177"/>
      <c r="I62" s="177"/>
      <c r="J62" s="178">
        <f>J102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113</v>
      </c>
      <c r="E63" s="171"/>
      <c r="F63" s="171"/>
      <c r="G63" s="171"/>
      <c r="H63" s="171"/>
      <c r="I63" s="171"/>
      <c r="J63" s="172">
        <f>J144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643</v>
      </c>
      <c r="E64" s="177"/>
      <c r="F64" s="177"/>
      <c r="G64" s="177"/>
      <c r="H64" s="177"/>
      <c r="I64" s="177"/>
      <c r="J64" s="178">
        <f>J145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644</v>
      </c>
      <c r="E65" s="177"/>
      <c r="F65" s="177"/>
      <c r="G65" s="177"/>
      <c r="H65" s="177"/>
      <c r="I65" s="177"/>
      <c r="J65" s="178">
        <f>J154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921</v>
      </c>
      <c r="E66" s="171"/>
      <c r="F66" s="171"/>
      <c r="G66" s="171"/>
      <c r="H66" s="171"/>
      <c r="I66" s="171"/>
      <c r="J66" s="172">
        <f>J161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922</v>
      </c>
      <c r="E67" s="177"/>
      <c r="F67" s="177"/>
      <c r="G67" s="177"/>
      <c r="H67" s="177"/>
      <c r="I67" s="177"/>
      <c r="J67" s="178">
        <f>J162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119</v>
      </c>
      <c r="E68" s="171"/>
      <c r="F68" s="171"/>
      <c r="G68" s="171"/>
      <c r="H68" s="171"/>
      <c r="I68" s="171"/>
      <c r="J68" s="172">
        <f>J166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120</v>
      </c>
      <c r="E69" s="177"/>
      <c r="F69" s="177"/>
      <c r="G69" s="177"/>
      <c r="H69" s="177"/>
      <c r="I69" s="177"/>
      <c r="J69" s="178">
        <f>J167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123</v>
      </c>
      <c r="E70" s="177"/>
      <c r="F70" s="177"/>
      <c r="G70" s="177"/>
      <c r="H70" s="177"/>
      <c r="I70" s="177"/>
      <c r="J70" s="178">
        <f>J186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124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63" t="str">
        <f>E7</f>
        <v>DRAKISA202409 - Dětský domov Tachov</v>
      </c>
      <c r="F80" s="35"/>
      <c r="G80" s="35"/>
      <c r="H80" s="35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99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D.1.4.2 - Primární okruh tepel...</v>
      </c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F12</f>
        <v>Petra Jilemnického 576, 347 01 Tachov</v>
      </c>
      <c r="G84" s="43"/>
      <c r="H84" s="43"/>
      <c r="I84" s="35" t="s">
        <v>23</v>
      </c>
      <c r="J84" s="75" t="str">
        <f>IF(J12="","",J12)</f>
        <v>19. 12. 2024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E15</f>
        <v>Plzeňský kraj, Škroupova 1760/18, 301 00 Plzeň</v>
      </c>
      <c r="G86" s="43"/>
      <c r="H86" s="43"/>
      <c r="I86" s="35" t="s">
        <v>33</v>
      </c>
      <c r="J86" s="39" t="str">
        <f>E21</f>
        <v>Drakisa s.r.o.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31</v>
      </c>
      <c r="D87" s="43"/>
      <c r="E87" s="43"/>
      <c r="F87" s="30" t="str">
        <f>IF(E18="","",E18)</f>
        <v>Vyplň údaj</v>
      </c>
      <c r="G87" s="43"/>
      <c r="H87" s="43"/>
      <c r="I87" s="35" t="s">
        <v>38</v>
      </c>
      <c r="J87" s="39" t="str">
        <f>E24</f>
        <v xml:space="preserve"> 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0"/>
      <c r="B89" s="181"/>
      <c r="C89" s="182" t="s">
        <v>125</v>
      </c>
      <c r="D89" s="183" t="s">
        <v>61</v>
      </c>
      <c r="E89" s="183" t="s">
        <v>57</v>
      </c>
      <c r="F89" s="183" t="s">
        <v>58</v>
      </c>
      <c r="G89" s="183" t="s">
        <v>126</v>
      </c>
      <c r="H89" s="183" t="s">
        <v>127</v>
      </c>
      <c r="I89" s="183" t="s">
        <v>128</v>
      </c>
      <c r="J89" s="183" t="s">
        <v>103</v>
      </c>
      <c r="K89" s="184" t="s">
        <v>129</v>
      </c>
      <c r="L89" s="185"/>
      <c r="M89" s="95" t="s">
        <v>19</v>
      </c>
      <c r="N89" s="96" t="s">
        <v>46</v>
      </c>
      <c r="O89" s="96" t="s">
        <v>130</v>
      </c>
      <c r="P89" s="96" t="s">
        <v>131</v>
      </c>
      <c r="Q89" s="96" t="s">
        <v>132</v>
      </c>
      <c r="R89" s="96" t="s">
        <v>133</v>
      </c>
      <c r="S89" s="96" t="s">
        <v>134</v>
      </c>
      <c r="T89" s="97" t="s">
        <v>135</v>
      </c>
      <c r="U89" s="180"/>
      <c r="V89" s="180"/>
      <c r="W89" s="180"/>
      <c r="X89" s="180"/>
      <c r="Y89" s="180"/>
      <c r="Z89" s="180"/>
      <c r="AA89" s="180"/>
      <c r="AB89" s="180"/>
      <c r="AC89" s="180"/>
      <c r="AD89" s="180"/>
      <c r="AE89" s="180"/>
    </row>
    <row r="90" s="2" customFormat="1" ht="22.8" customHeight="1">
      <c r="A90" s="41"/>
      <c r="B90" s="42"/>
      <c r="C90" s="102" t="s">
        <v>136</v>
      </c>
      <c r="D90" s="43"/>
      <c r="E90" s="43"/>
      <c r="F90" s="43"/>
      <c r="G90" s="43"/>
      <c r="H90" s="43"/>
      <c r="I90" s="43"/>
      <c r="J90" s="186">
        <f>BK90</f>
        <v>0</v>
      </c>
      <c r="K90" s="43"/>
      <c r="L90" s="47"/>
      <c r="M90" s="98"/>
      <c r="N90" s="187"/>
      <c r="O90" s="99"/>
      <c r="P90" s="188">
        <f>P91+P144+P161+P166</f>
        <v>0</v>
      </c>
      <c r="Q90" s="99"/>
      <c r="R90" s="188">
        <f>R91+R144+R161+R166</f>
        <v>0.59518280000000001</v>
      </c>
      <c r="S90" s="99"/>
      <c r="T90" s="189">
        <f>T91+T144+T161+T166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75</v>
      </c>
      <c r="AU90" s="20" t="s">
        <v>104</v>
      </c>
      <c r="BK90" s="190">
        <f>BK91+BK144+BK161+BK166</f>
        <v>0</v>
      </c>
    </row>
    <row r="91" s="12" customFormat="1" ht="25.92" customHeight="1">
      <c r="A91" s="12"/>
      <c r="B91" s="191"/>
      <c r="C91" s="192"/>
      <c r="D91" s="193" t="s">
        <v>75</v>
      </c>
      <c r="E91" s="194" t="s">
        <v>137</v>
      </c>
      <c r="F91" s="194" t="s">
        <v>138</v>
      </c>
      <c r="G91" s="192"/>
      <c r="H91" s="192"/>
      <c r="I91" s="195"/>
      <c r="J91" s="196">
        <f>BK91</f>
        <v>0</v>
      </c>
      <c r="K91" s="192"/>
      <c r="L91" s="197"/>
      <c r="M91" s="198"/>
      <c r="N91" s="199"/>
      <c r="O91" s="199"/>
      <c r="P91" s="200">
        <f>P92+P102</f>
        <v>0</v>
      </c>
      <c r="Q91" s="199"/>
      <c r="R91" s="200">
        <f>R92+R102</f>
        <v>0.26784280000000005</v>
      </c>
      <c r="S91" s="199"/>
      <c r="T91" s="201">
        <f>T92+T102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83</v>
      </c>
      <c r="AT91" s="203" t="s">
        <v>75</v>
      </c>
      <c r="AU91" s="203" t="s">
        <v>76</v>
      </c>
      <c r="AY91" s="202" t="s">
        <v>139</v>
      </c>
      <c r="BK91" s="204">
        <f>BK92+BK102</f>
        <v>0</v>
      </c>
    </row>
    <row r="92" s="12" customFormat="1" ht="22.8" customHeight="1">
      <c r="A92" s="12"/>
      <c r="B92" s="191"/>
      <c r="C92" s="192"/>
      <c r="D92" s="193" t="s">
        <v>75</v>
      </c>
      <c r="E92" s="205" t="s">
        <v>85</v>
      </c>
      <c r="F92" s="205" t="s">
        <v>194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SUM(P93:P101)</f>
        <v>0</v>
      </c>
      <c r="Q92" s="199"/>
      <c r="R92" s="200">
        <f>SUM(R93:R101)</f>
        <v>0.13600000000000001</v>
      </c>
      <c r="S92" s="199"/>
      <c r="T92" s="201">
        <f>SUM(T93:T101)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83</v>
      </c>
      <c r="AT92" s="203" t="s">
        <v>75</v>
      </c>
      <c r="AU92" s="203" t="s">
        <v>83</v>
      </c>
      <c r="AY92" s="202" t="s">
        <v>139</v>
      </c>
      <c r="BK92" s="204">
        <f>SUM(BK93:BK101)</f>
        <v>0</v>
      </c>
    </row>
    <row r="93" s="2" customFormat="1" ht="16.5" customHeight="1">
      <c r="A93" s="41"/>
      <c r="B93" s="42"/>
      <c r="C93" s="207" t="s">
        <v>83</v>
      </c>
      <c r="D93" s="207" t="s">
        <v>141</v>
      </c>
      <c r="E93" s="208" t="s">
        <v>923</v>
      </c>
      <c r="F93" s="209" t="s">
        <v>924</v>
      </c>
      <c r="G93" s="210" t="s">
        <v>208</v>
      </c>
      <c r="H93" s="211">
        <v>800</v>
      </c>
      <c r="I93" s="212"/>
      <c r="J93" s="213">
        <f>ROUND(I93*H93,2)</f>
        <v>0</v>
      </c>
      <c r="K93" s="209" t="s">
        <v>145</v>
      </c>
      <c r="L93" s="47"/>
      <c r="M93" s="214" t="s">
        <v>19</v>
      </c>
      <c r="N93" s="215" t="s">
        <v>47</v>
      </c>
      <c r="O93" s="87"/>
      <c r="P93" s="216">
        <f>O93*H93</f>
        <v>0</v>
      </c>
      <c r="Q93" s="216">
        <v>0.00017000000000000001</v>
      </c>
      <c r="R93" s="216">
        <f>Q93*H93</f>
        <v>0.13600000000000001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146</v>
      </c>
      <c r="AT93" s="218" t="s">
        <v>141</v>
      </c>
      <c r="AU93" s="218" t="s">
        <v>85</v>
      </c>
      <c r="AY93" s="20" t="s">
        <v>139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83</v>
      </c>
      <c r="BK93" s="219">
        <f>ROUND(I93*H93,2)</f>
        <v>0</v>
      </c>
      <c r="BL93" s="20" t="s">
        <v>146</v>
      </c>
      <c r="BM93" s="218" t="s">
        <v>85</v>
      </c>
    </row>
    <row r="94" s="2" customFormat="1">
      <c r="A94" s="41"/>
      <c r="B94" s="42"/>
      <c r="C94" s="43"/>
      <c r="D94" s="220" t="s">
        <v>148</v>
      </c>
      <c r="E94" s="43"/>
      <c r="F94" s="221" t="s">
        <v>925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148</v>
      </c>
      <c r="AU94" s="20" t="s">
        <v>85</v>
      </c>
    </row>
    <row r="95" s="2" customFormat="1">
      <c r="A95" s="41"/>
      <c r="B95" s="42"/>
      <c r="C95" s="43"/>
      <c r="D95" s="225" t="s">
        <v>150</v>
      </c>
      <c r="E95" s="43"/>
      <c r="F95" s="226" t="s">
        <v>926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150</v>
      </c>
      <c r="AU95" s="20" t="s">
        <v>85</v>
      </c>
    </row>
    <row r="96" s="2" customFormat="1" ht="16.5" customHeight="1">
      <c r="A96" s="41"/>
      <c r="B96" s="42"/>
      <c r="C96" s="207" t="s">
        <v>85</v>
      </c>
      <c r="D96" s="207" t="s">
        <v>141</v>
      </c>
      <c r="E96" s="208" t="s">
        <v>927</v>
      </c>
      <c r="F96" s="209" t="s">
        <v>928</v>
      </c>
      <c r="G96" s="210" t="s">
        <v>549</v>
      </c>
      <c r="H96" s="211">
        <v>4</v>
      </c>
      <c r="I96" s="212"/>
      <c r="J96" s="213">
        <f>ROUND(I96*H96,2)</f>
        <v>0</v>
      </c>
      <c r="K96" s="209" t="s">
        <v>19</v>
      </c>
      <c r="L96" s="47"/>
      <c r="M96" s="214" t="s">
        <v>19</v>
      </c>
      <c r="N96" s="215" t="s">
        <v>47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146</v>
      </c>
      <c r="AT96" s="218" t="s">
        <v>141</v>
      </c>
      <c r="AU96" s="218" t="s">
        <v>85</v>
      </c>
      <c r="AY96" s="20" t="s">
        <v>139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83</v>
      </c>
      <c r="BK96" s="219">
        <f>ROUND(I96*H96,2)</f>
        <v>0</v>
      </c>
      <c r="BL96" s="20" t="s">
        <v>146</v>
      </c>
      <c r="BM96" s="218" t="s">
        <v>146</v>
      </c>
    </row>
    <row r="97" s="2" customFormat="1">
      <c r="A97" s="41"/>
      <c r="B97" s="42"/>
      <c r="C97" s="43"/>
      <c r="D97" s="220" t="s">
        <v>148</v>
      </c>
      <c r="E97" s="43"/>
      <c r="F97" s="221" t="s">
        <v>929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148</v>
      </c>
      <c r="AU97" s="20" t="s">
        <v>85</v>
      </c>
    </row>
    <row r="98" s="2" customFormat="1" ht="16.5" customHeight="1">
      <c r="A98" s="41"/>
      <c r="B98" s="42"/>
      <c r="C98" s="207" t="s">
        <v>160</v>
      </c>
      <c r="D98" s="207" t="s">
        <v>141</v>
      </c>
      <c r="E98" s="208" t="s">
        <v>930</v>
      </c>
      <c r="F98" s="209" t="s">
        <v>931</v>
      </c>
      <c r="G98" s="210" t="s">
        <v>549</v>
      </c>
      <c r="H98" s="211">
        <v>8</v>
      </c>
      <c r="I98" s="212"/>
      <c r="J98" s="213">
        <f>ROUND(I98*H98,2)</f>
        <v>0</v>
      </c>
      <c r="K98" s="209" t="s">
        <v>19</v>
      </c>
      <c r="L98" s="47"/>
      <c r="M98" s="214" t="s">
        <v>19</v>
      </c>
      <c r="N98" s="215" t="s">
        <v>47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146</v>
      </c>
      <c r="AT98" s="218" t="s">
        <v>141</v>
      </c>
      <c r="AU98" s="218" t="s">
        <v>85</v>
      </c>
      <c r="AY98" s="20" t="s">
        <v>139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146</v>
      </c>
      <c r="BM98" s="218" t="s">
        <v>180</v>
      </c>
    </row>
    <row r="99" s="2" customFormat="1">
      <c r="A99" s="41"/>
      <c r="B99" s="42"/>
      <c r="C99" s="43"/>
      <c r="D99" s="220" t="s">
        <v>148</v>
      </c>
      <c r="E99" s="43"/>
      <c r="F99" s="221" t="s">
        <v>932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148</v>
      </c>
      <c r="AU99" s="20" t="s">
        <v>85</v>
      </c>
    </row>
    <row r="100" s="13" customFormat="1">
      <c r="A100" s="13"/>
      <c r="B100" s="227"/>
      <c r="C100" s="228"/>
      <c r="D100" s="220" t="s">
        <v>158</v>
      </c>
      <c r="E100" s="229" t="s">
        <v>19</v>
      </c>
      <c r="F100" s="230" t="s">
        <v>191</v>
      </c>
      <c r="G100" s="228"/>
      <c r="H100" s="231">
        <v>8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158</v>
      </c>
      <c r="AU100" s="237" t="s">
        <v>85</v>
      </c>
      <c r="AV100" s="13" t="s">
        <v>85</v>
      </c>
      <c r="AW100" s="13" t="s">
        <v>37</v>
      </c>
      <c r="AX100" s="13" t="s">
        <v>76</v>
      </c>
      <c r="AY100" s="237" t="s">
        <v>139</v>
      </c>
    </row>
    <row r="101" s="14" customFormat="1">
      <c r="A101" s="14"/>
      <c r="B101" s="248"/>
      <c r="C101" s="249"/>
      <c r="D101" s="220" t="s">
        <v>158</v>
      </c>
      <c r="E101" s="250" t="s">
        <v>19</v>
      </c>
      <c r="F101" s="251" t="s">
        <v>266</v>
      </c>
      <c r="G101" s="249"/>
      <c r="H101" s="252">
        <v>8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8" t="s">
        <v>158</v>
      </c>
      <c r="AU101" s="258" t="s">
        <v>85</v>
      </c>
      <c r="AV101" s="14" t="s">
        <v>146</v>
      </c>
      <c r="AW101" s="14" t="s">
        <v>37</v>
      </c>
      <c r="AX101" s="14" t="s">
        <v>83</v>
      </c>
      <c r="AY101" s="258" t="s">
        <v>139</v>
      </c>
    </row>
    <row r="102" s="12" customFormat="1" ht="22.8" customHeight="1">
      <c r="A102" s="12"/>
      <c r="B102" s="191"/>
      <c r="C102" s="192"/>
      <c r="D102" s="193" t="s">
        <v>75</v>
      </c>
      <c r="E102" s="205" t="s">
        <v>191</v>
      </c>
      <c r="F102" s="205" t="s">
        <v>933</v>
      </c>
      <c r="G102" s="192"/>
      <c r="H102" s="192"/>
      <c r="I102" s="195"/>
      <c r="J102" s="206">
        <f>BK102</f>
        <v>0</v>
      </c>
      <c r="K102" s="192"/>
      <c r="L102" s="197"/>
      <c r="M102" s="198"/>
      <c r="N102" s="199"/>
      <c r="O102" s="199"/>
      <c r="P102" s="200">
        <f>SUM(P103:P143)</f>
        <v>0</v>
      </c>
      <c r="Q102" s="199"/>
      <c r="R102" s="200">
        <f>SUM(R103:R143)</f>
        <v>0.13184280000000001</v>
      </c>
      <c r="S102" s="199"/>
      <c r="T102" s="201">
        <f>SUM(T103:T143)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83</v>
      </c>
      <c r="AT102" s="203" t="s">
        <v>75</v>
      </c>
      <c r="AU102" s="203" t="s">
        <v>83</v>
      </c>
      <c r="AY102" s="202" t="s">
        <v>139</v>
      </c>
      <c r="BK102" s="204">
        <f>SUM(BK103:BK143)</f>
        <v>0</v>
      </c>
    </row>
    <row r="103" s="2" customFormat="1" ht="21.75" customHeight="1">
      <c r="A103" s="41"/>
      <c r="B103" s="42"/>
      <c r="C103" s="207" t="s">
        <v>146</v>
      </c>
      <c r="D103" s="207" t="s">
        <v>141</v>
      </c>
      <c r="E103" s="208" t="s">
        <v>934</v>
      </c>
      <c r="F103" s="209" t="s">
        <v>935</v>
      </c>
      <c r="G103" s="210" t="s">
        <v>208</v>
      </c>
      <c r="H103" s="211">
        <v>100</v>
      </c>
      <c r="I103" s="212"/>
      <c r="J103" s="213">
        <f>ROUND(I103*H103,2)</f>
        <v>0</v>
      </c>
      <c r="K103" s="209" t="s">
        <v>145</v>
      </c>
      <c r="L103" s="47"/>
      <c r="M103" s="214" t="s">
        <v>19</v>
      </c>
      <c r="N103" s="215" t="s">
        <v>47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146</v>
      </c>
      <c r="AT103" s="218" t="s">
        <v>141</v>
      </c>
      <c r="AU103" s="218" t="s">
        <v>85</v>
      </c>
      <c r="AY103" s="20" t="s">
        <v>139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83</v>
      </c>
      <c r="BK103" s="219">
        <f>ROUND(I103*H103,2)</f>
        <v>0</v>
      </c>
      <c r="BL103" s="20" t="s">
        <v>146</v>
      </c>
      <c r="BM103" s="218" t="s">
        <v>191</v>
      </c>
    </row>
    <row r="104" s="2" customFormat="1">
      <c r="A104" s="41"/>
      <c r="B104" s="42"/>
      <c r="C104" s="43"/>
      <c r="D104" s="220" t="s">
        <v>148</v>
      </c>
      <c r="E104" s="43"/>
      <c r="F104" s="221" t="s">
        <v>936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148</v>
      </c>
      <c r="AU104" s="20" t="s">
        <v>85</v>
      </c>
    </row>
    <row r="105" s="2" customFormat="1">
      <c r="A105" s="41"/>
      <c r="B105" s="42"/>
      <c r="C105" s="43"/>
      <c r="D105" s="225" t="s">
        <v>150</v>
      </c>
      <c r="E105" s="43"/>
      <c r="F105" s="226" t="s">
        <v>937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150</v>
      </c>
      <c r="AU105" s="20" t="s">
        <v>85</v>
      </c>
    </row>
    <row r="106" s="2" customFormat="1" ht="16.5" customHeight="1">
      <c r="A106" s="41"/>
      <c r="B106" s="42"/>
      <c r="C106" s="238" t="s">
        <v>172</v>
      </c>
      <c r="D106" s="238" t="s">
        <v>188</v>
      </c>
      <c r="E106" s="239" t="s">
        <v>938</v>
      </c>
      <c r="F106" s="240" t="s">
        <v>939</v>
      </c>
      <c r="G106" s="241" t="s">
        <v>208</v>
      </c>
      <c r="H106" s="242">
        <v>101.5</v>
      </c>
      <c r="I106" s="243"/>
      <c r="J106" s="244">
        <f>ROUND(I106*H106,2)</f>
        <v>0</v>
      </c>
      <c r="K106" s="240" t="s">
        <v>145</v>
      </c>
      <c r="L106" s="245"/>
      <c r="M106" s="246" t="s">
        <v>19</v>
      </c>
      <c r="N106" s="247" t="s">
        <v>47</v>
      </c>
      <c r="O106" s="87"/>
      <c r="P106" s="216">
        <f>O106*H106</f>
        <v>0</v>
      </c>
      <c r="Q106" s="216">
        <v>0.00067000000000000002</v>
      </c>
      <c r="R106" s="216">
        <f>Q106*H106</f>
        <v>0.068004999999999996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191</v>
      </c>
      <c r="AT106" s="218" t="s">
        <v>188</v>
      </c>
      <c r="AU106" s="218" t="s">
        <v>85</v>
      </c>
      <c r="AY106" s="20" t="s">
        <v>139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83</v>
      </c>
      <c r="BK106" s="219">
        <f>ROUND(I106*H106,2)</f>
        <v>0</v>
      </c>
      <c r="BL106" s="20" t="s">
        <v>146</v>
      </c>
      <c r="BM106" s="218" t="s">
        <v>205</v>
      </c>
    </row>
    <row r="107" s="2" customFormat="1">
      <c r="A107" s="41"/>
      <c r="B107" s="42"/>
      <c r="C107" s="43"/>
      <c r="D107" s="220" t="s">
        <v>148</v>
      </c>
      <c r="E107" s="43"/>
      <c r="F107" s="221" t="s">
        <v>939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148</v>
      </c>
      <c r="AU107" s="20" t="s">
        <v>85</v>
      </c>
    </row>
    <row r="108" s="13" customFormat="1">
      <c r="A108" s="13"/>
      <c r="B108" s="227"/>
      <c r="C108" s="228"/>
      <c r="D108" s="220" t="s">
        <v>158</v>
      </c>
      <c r="E108" s="229" t="s">
        <v>19</v>
      </c>
      <c r="F108" s="230" t="s">
        <v>940</v>
      </c>
      <c r="G108" s="228"/>
      <c r="H108" s="231">
        <v>101.5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158</v>
      </c>
      <c r="AU108" s="237" t="s">
        <v>85</v>
      </c>
      <c r="AV108" s="13" t="s">
        <v>85</v>
      </c>
      <c r="AW108" s="13" t="s">
        <v>37</v>
      </c>
      <c r="AX108" s="13" t="s">
        <v>76</v>
      </c>
      <c r="AY108" s="237" t="s">
        <v>139</v>
      </c>
    </row>
    <row r="109" s="14" customFormat="1">
      <c r="A109" s="14"/>
      <c r="B109" s="248"/>
      <c r="C109" s="249"/>
      <c r="D109" s="220" t="s">
        <v>158</v>
      </c>
      <c r="E109" s="250" t="s">
        <v>19</v>
      </c>
      <c r="F109" s="251" t="s">
        <v>266</v>
      </c>
      <c r="G109" s="249"/>
      <c r="H109" s="252">
        <v>101.5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8" t="s">
        <v>158</v>
      </c>
      <c r="AU109" s="258" t="s">
        <v>85</v>
      </c>
      <c r="AV109" s="14" t="s">
        <v>146</v>
      </c>
      <c r="AW109" s="14" t="s">
        <v>37</v>
      </c>
      <c r="AX109" s="14" t="s">
        <v>83</v>
      </c>
      <c r="AY109" s="258" t="s">
        <v>139</v>
      </c>
    </row>
    <row r="110" s="2" customFormat="1" ht="21.75" customHeight="1">
      <c r="A110" s="41"/>
      <c r="B110" s="42"/>
      <c r="C110" s="207" t="s">
        <v>180</v>
      </c>
      <c r="D110" s="207" t="s">
        <v>141</v>
      </c>
      <c r="E110" s="208" t="s">
        <v>941</v>
      </c>
      <c r="F110" s="209" t="s">
        <v>942</v>
      </c>
      <c r="G110" s="210" t="s">
        <v>208</v>
      </c>
      <c r="H110" s="211">
        <v>18</v>
      </c>
      <c r="I110" s="212"/>
      <c r="J110" s="213">
        <f>ROUND(I110*H110,2)</f>
        <v>0</v>
      </c>
      <c r="K110" s="209" t="s">
        <v>145</v>
      </c>
      <c r="L110" s="47"/>
      <c r="M110" s="214" t="s">
        <v>19</v>
      </c>
      <c r="N110" s="215" t="s">
        <v>47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146</v>
      </c>
      <c r="AT110" s="218" t="s">
        <v>141</v>
      </c>
      <c r="AU110" s="218" t="s">
        <v>85</v>
      </c>
      <c r="AY110" s="20" t="s">
        <v>139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83</v>
      </c>
      <c r="BK110" s="219">
        <f>ROUND(I110*H110,2)</f>
        <v>0</v>
      </c>
      <c r="BL110" s="20" t="s">
        <v>146</v>
      </c>
      <c r="BM110" s="218" t="s">
        <v>8</v>
      </c>
    </row>
    <row r="111" s="2" customFormat="1">
      <c r="A111" s="41"/>
      <c r="B111" s="42"/>
      <c r="C111" s="43"/>
      <c r="D111" s="220" t="s">
        <v>148</v>
      </c>
      <c r="E111" s="43"/>
      <c r="F111" s="221" t="s">
        <v>943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148</v>
      </c>
      <c r="AU111" s="20" t="s">
        <v>85</v>
      </c>
    </row>
    <row r="112" s="2" customFormat="1">
      <c r="A112" s="41"/>
      <c r="B112" s="42"/>
      <c r="C112" s="43"/>
      <c r="D112" s="225" t="s">
        <v>150</v>
      </c>
      <c r="E112" s="43"/>
      <c r="F112" s="226" t="s">
        <v>944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150</v>
      </c>
      <c r="AU112" s="20" t="s">
        <v>85</v>
      </c>
    </row>
    <row r="113" s="2" customFormat="1" ht="16.5" customHeight="1">
      <c r="A113" s="41"/>
      <c r="B113" s="42"/>
      <c r="C113" s="238" t="s">
        <v>187</v>
      </c>
      <c r="D113" s="238" t="s">
        <v>188</v>
      </c>
      <c r="E113" s="239" t="s">
        <v>945</v>
      </c>
      <c r="F113" s="240" t="s">
        <v>946</v>
      </c>
      <c r="G113" s="241" t="s">
        <v>208</v>
      </c>
      <c r="H113" s="242">
        <v>18.27</v>
      </c>
      <c r="I113" s="243"/>
      <c r="J113" s="244">
        <f>ROUND(I113*H113,2)</f>
        <v>0</v>
      </c>
      <c r="K113" s="240" t="s">
        <v>145</v>
      </c>
      <c r="L113" s="245"/>
      <c r="M113" s="246" t="s">
        <v>19</v>
      </c>
      <c r="N113" s="247" t="s">
        <v>47</v>
      </c>
      <c r="O113" s="87"/>
      <c r="P113" s="216">
        <f>O113*H113</f>
        <v>0</v>
      </c>
      <c r="Q113" s="216">
        <v>0.00214</v>
      </c>
      <c r="R113" s="216">
        <f>Q113*H113</f>
        <v>0.039097800000000002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191</v>
      </c>
      <c r="AT113" s="218" t="s">
        <v>188</v>
      </c>
      <c r="AU113" s="218" t="s">
        <v>85</v>
      </c>
      <c r="AY113" s="20" t="s">
        <v>139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83</v>
      </c>
      <c r="BK113" s="219">
        <f>ROUND(I113*H113,2)</f>
        <v>0</v>
      </c>
      <c r="BL113" s="20" t="s">
        <v>146</v>
      </c>
      <c r="BM113" s="218" t="s">
        <v>229</v>
      </c>
    </row>
    <row r="114" s="2" customFormat="1">
      <c r="A114" s="41"/>
      <c r="B114" s="42"/>
      <c r="C114" s="43"/>
      <c r="D114" s="220" t="s">
        <v>148</v>
      </c>
      <c r="E114" s="43"/>
      <c r="F114" s="221" t="s">
        <v>946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148</v>
      </c>
      <c r="AU114" s="20" t="s">
        <v>85</v>
      </c>
    </row>
    <row r="115" s="13" customFormat="1">
      <c r="A115" s="13"/>
      <c r="B115" s="227"/>
      <c r="C115" s="228"/>
      <c r="D115" s="220" t="s">
        <v>158</v>
      </c>
      <c r="E115" s="229" t="s">
        <v>19</v>
      </c>
      <c r="F115" s="230" t="s">
        <v>947</v>
      </c>
      <c r="G115" s="228"/>
      <c r="H115" s="231">
        <v>18.27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158</v>
      </c>
      <c r="AU115" s="237" t="s">
        <v>85</v>
      </c>
      <c r="AV115" s="13" t="s">
        <v>85</v>
      </c>
      <c r="AW115" s="13" t="s">
        <v>37</v>
      </c>
      <c r="AX115" s="13" t="s">
        <v>76</v>
      </c>
      <c r="AY115" s="237" t="s">
        <v>139</v>
      </c>
    </row>
    <row r="116" s="14" customFormat="1">
      <c r="A116" s="14"/>
      <c r="B116" s="248"/>
      <c r="C116" s="249"/>
      <c r="D116" s="220" t="s">
        <v>158</v>
      </c>
      <c r="E116" s="250" t="s">
        <v>19</v>
      </c>
      <c r="F116" s="251" t="s">
        <v>266</v>
      </c>
      <c r="G116" s="249"/>
      <c r="H116" s="252">
        <v>18.27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8" t="s">
        <v>158</v>
      </c>
      <c r="AU116" s="258" t="s">
        <v>85</v>
      </c>
      <c r="AV116" s="14" t="s">
        <v>146</v>
      </c>
      <c r="AW116" s="14" t="s">
        <v>37</v>
      </c>
      <c r="AX116" s="14" t="s">
        <v>83</v>
      </c>
      <c r="AY116" s="258" t="s">
        <v>139</v>
      </c>
    </row>
    <row r="117" s="2" customFormat="1" ht="16.5" customHeight="1">
      <c r="A117" s="41"/>
      <c r="B117" s="42"/>
      <c r="C117" s="207" t="s">
        <v>191</v>
      </c>
      <c r="D117" s="207" t="s">
        <v>141</v>
      </c>
      <c r="E117" s="208" t="s">
        <v>948</v>
      </c>
      <c r="F117" s="209" t="s">
        <v>949</v>
      </c>
      <c r="G117" s="210" t="s">
        <v>549</v>
      </c>
      <c r="H117" s="211">
        <v>26</v>
      </c>
      <c r="I117" s="212"/>
      <c r="J117" s="213">
        <f>ROUND(I117*H117,2)</f>
        <v>0</v>
      </c>
      <c r="K117" s="209" t="s">
        <v>145</v>
      </c>
      <c r="L117" s="47"/>
      <c r="M117" s="214" t="s">
        <v>19</v>
      </c>
      <c r="N117" s="215" t="s">
        <v>47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146</v>
      </c>
      <c r="AT117" s="218" t="s">
        <v>141</v>
      </c>
      <c r="AU117" s="218" t="s">
        <v>85</v>
      </c>
      <c r="AY117" s="20" t="s">
        <v>139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83</v>
      </c>
      <c r="BK117" s="219">
        <f>ROUND(I117*H117,2)</f>
        <v>0</v>
      </c>
      <c r="BL117" s="20" t="s">
        <v>146</v>
      </c>
      <c r="BM117" s="218" t="s">
        <v>240</v>
      </c>
    </row>
    <row r="118" s="2" customFormat="1">
      <c r="A118" s="41"/>
      <c r="B118" s="42"/>
      <c r="C118" s="43"/>
      <c r="D118" s="220" t="s">
        <v>148</v>
      </c>
      <c r="E118" s="43"/>
      <c r="F118" s="221" t="s">
        <v>950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148</v>
      </c>
      <c r="AU118" s="20" t="s">
        <v>85</v>
      </c>
    </row>
    <row r="119" s="2" customFormat="1">
      <c r="A119" s="41"/>
      <c r="B119" s="42"/>
      <c r="C119" s="43"/>
      <c r="D119" s="225" t="s">
        <v>150</v>
      </c>
      <c r="E119" s="43"/>
      <c r="F119" s="226" t="s">
        <v>951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150</v>
      </c>
      <c r="AU119" s="20" t="s">
        <v>85</v>
      </c>
    </row>
    <row r="120" s="2" customFormat="1" ht="16.5" customHeight="1">
      <c r="A120" s="41"/>
      <c r="B120" s="42"/>
      <c r="C120" s="238" t="s">
        <v>199</v>
      </c>
      <c r="D120" s="238" t="s">
        <v>188</v>
      </c>
      <c r="E120" s="239" t="s">
        <v>952</v>
      </c>
      <c r="F120" s="240" t="s">
        <v>953</v>
      </c>
      <c r="G120" s="241" t="s">
        <v>549</v>
      </c>
      <c r="H120" s="242">
        <v>10</v>
      </c>
      <c r="I120" s="243"/>
      <c r="J120" s="244">
        <f>ROUND(I120*H120,2)</f>
        <v>0</v>
      </c>
      <c r="K120" s="240" t="s">
        <v>145</v>
      </c>
      <c r="L120" s="245"/>
      <c r="M120" s="246" t="s">
        <v>19</v>
      </c>
      <c r="N120" s="247" t="s">
        <v>47</v>
      </c>
      <c r="O120" s="87"/>
      <c r="P120" s="216">
        <f>O120*H120</f>
        <v>0</v>
      </c>
      <c r="Q120" s="216">
        <v>0.00012999999999999999</v>
      </c>
      <c r="R120" s="216">
        <f>Q120*H120</f>
        <v>0.0012999999999999999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191</v>
      </c>
      <c r="AT120" s="218" t="s">
        <v>188</v>
      </c>
      <c r="AU120" s="218" t="s">
        <v>85</v>
      </c>
      <c r="AY120" s="20" t="s">
        <v>139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83</v>
      </c>
      <c r="BK120" s="219">
        <f>ROUND(I120*H120,2)</f>
        <v>0</v>
      </c>
      <c r="BL120" s="20" t="s">
        <v>146</v>
      </c>
      <c r="BM120" s="218" t="s">
        <v>251</v>
      </c>
    </row>
    <row r="121" s="2" customFormat="1">
      <c r="A121" s="41"/>
      <c r="B121" s="42"/>
      <c r="C121" s="43"/>
      <c r="D121" s="220" t="s">
        <v>148</v>
      </c>
      <c r="E121" s="43"/>
      <c r="F121" s="221" t="s">
        <v>953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148</v>
      </c>
      <c r="AU121" s="20" t="s">
        <v>85</v>
      </c>
    </row>
    <row r="122" s="2" customFormat="1" ht="16.5" customHeight="1">
      <c r="A122" s="41"/>
      <c r="B122" s="42"/>
      <c r="C122" s="238" t="s">
        <v>205</v>
      </c>
      <c r="D122" s="238" t="s">
        <v>188</v>
      </c>
      <c r="E122" s="239" t="s">
        <v>954</v>
      </c>
      <c r="F122" s="240" t="s">
        <v>955</v>
      </c>
      <c r="G122" s="241" t="s">
        <v>549</v>
      </c>
      <c r="H122" s="242">
        <v>8</v>
      </c>
      <c r="I122" s="243"/>
      <c r="J122" s="244">
        <f>ROUND(I122*H122,2)</f>
        <v>0</v>
      </c>
      <c r="K122" s="240" t="s">
        <v>145</v>
      </c>
      <c r="L122" s="245"/>
      <c r="M122" s="246" t="s">
        <v>19</v>
      </c>
      <c r="N122" s="247" t="s">
        <v>47</v>
      </c>
      <c r="O122" s="87"/>
      <c r="P122" s="216">
        <f>O122*H122</f>
        <v>0</v>
      </c>
      <c r="Q122" s="216">
        <v>0.00012</v>
      </c>
      <c r="R122" s="216">
        <f>Q122*H122</f>
        <v>0.00096000000000000002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191</v>
      </c>
      <c r="AT122" s="218" t="s">
        <v>188</v>
      </c>
      <c r="AU122" s="218" t="s">
        <v>85</v>
      </c>
      <c r="AY122" s="20" t="s">
        <v>139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83</v>
      </c>
      <c r="BK122" s="219">
        <f>ROUND(I122*H122,2)</f>
        <v>0</v>
      </c>
      <c r="BL122" s="20" t="s">
        <v>146</v>
      </c>
      <c r="BM122" s="218" t="s">
        <v>272</v>
      </c>
    </row>
    <row r="123" s="2" customFormat="1">
      <c r="A123" s="41"/>
      <c r="B123" s="42"/>
      <c r="C123" s="43"/>
      <c r="D123" s="220" t="s">
        <v>148</v>
      </c>
      <c r="E123" s="43"/>
      <c r="F123" s="221" t="s">
        <v>955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148</v>
      </c>
      <c r="AU123" s="20" t="s">
        <v>85</v>
      </c>
    </row>
    <row r="124" s="2" customFormat="1" ht="16.5" customHeight="1">
      <c r="A124" s="41"/>
      <c r="B124" s="42"/>
      <c r="C124" s="238" t="s">
        <v>212</v>
      </c>
      <c r="D124" s="238" t="s">
        <v>188</v>
      </c>
      <c r="E124" s="239" t="s">
        <v>956</v>
      </c>
      <c r="F124" s="240" t="s">
        <v>957</v>
      </c>
      <c r="G124" s="241" t="s">
        <v>549</v>
      </c>
      <c r="H124" s="242">
        <v>8</v>
      </c>
      <c r="I124" s="243"/>
      <c r="J124" s="244">
        <f>ROUND(I124*H124,2)</f>
        <v>0</v>
      </c>
      <c r="K124" s="240" t="s">
        <v>145</v>
      </c>
      <c r="L124" s="245"/>
      <c r="M124" s="246" t="s">
        <v>19</v>
      </c>
      <c r="N124" s="247" t="s">
        <v>47</v>
      </c>
      <c r="O124" s="87"/>
      <c r="P124" s="216">
        <f>O124*H124</f>
        <v>0</v>
      </c>
      <c r="Q124" s="216">
        <v>0.00016000000000000001</v>
      </c>
      <c r="R124" s="216">
        <f>Q124*H124</f>
        <v>0.0012800000000000001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191</v>
      </c>
      <c r="AT124" s="218" t="s">
        <v>188</v>
      </c>
      <c r="AU124" s="218" t="s">
        <v>85</v>
      </c>
      <c r="AY124" s="20" t="s">
        <v>139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83</v>
      </c>
      <c r="BK124" s="219">
        <f>ROUND(I124*H124,2)</f>
        <v>0</v>
      </c>
      <c r="BL124" s="20" t="s">
        <v>146</v>
      </c>
      <c r="BM124" s="218" t="s">
        <v>291</v>
      </c>
    </row>
    <row r="125" s="2" customFormat="1">
      <c r="A125" s="41"/>
      <c r="B125" s="42"/>
      <c r="C125" s="43"/>
      <c r="D125" s="220" t="s">
        <v>148</v>
      </c>
      <c r="E125" s="43"/>
      <c r="F125" s="221" t="s">
        <v>957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148</v>
      </c>
      <c r="AU125" s="20" t="s">
        <v>85</v>
      </c>
    </row>
    <row r="126" s="2" customFormat="1" ht="16.5" customHeight="1">
      <c r="A126" s="41"/>
      <c r="B126" s="42"/>
      <c r="C126" s="207" t="s">
        <v>8</v>
      </c>
      <c r="D126" s="207" t="s">
        <v>141</v>
      </c>
      <c r="E126" s="208" t="s">
        <v>958</v>
      </c>
      <c r="F126" s="209" t="s">
        <v>959</v>
      </c>
      <c r="G126" s="210" t="s">
        <v>549</v>
      </c>
      <c r="H126" s="211">
        <v>16</v>
      </c>
      <c r="I126" s="212"/>
      <c r="J126" s="213">
        <f>ROUND(I126*H126,2)</f>
        <v>0</v>
      </c>
      <c r="K126" s="209" t="s">
        <v>145</v>
      </c>
      <c r="L126" s="47"/>
      <c r="M126" s="214" t="s">
        <v>19</v>
      </c>
      <c r="N126" s="215" t="s">
        <v>47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146</v>
      </c>
      <c r="AT126" s="218" t="s">
        <v>141</v>
      </c>
      <c r="AU126" s="218" t="s">
        <v>85</v>
      </c>
      <c r="AY126" s="20" t="s">
        <v>139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83</v>
      </c>
      <c r="BK126" s="219">
        <f>ROUND(I126*H126,2)</f>
        <v>0</v>
      </c>
      <c r="BL126" s="20" t="s">
        <v>146</v>
      </c>
      <c r="BM126" s="218" t="s">
        <v>303</v>
      </c>
    </row>
    <row r="127" s="2" customFormat="1">
      <c r="A127" s="41"/>
      <c r="B127" s="42"/>
      <c r="C127" s="43"/>
      <c r="D127" s="220" t="s">
        <v>148</v>
      </c>
      <c r="E127" s="43"/>
      <c r="F127" s="221" t="s">
        <v>960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148</v>
      </c>
      <c r="AU127" s="20" t="s">
        <v>85</v>
      </c>
    </row>
    <row r="128" s="2" customFormat="1">
      <c r="A128" s="41"/>
      <c r="B128" s="42"/>
      <c r="C128" s="43"/>
      <c r="D128" s="225" t="s">
        <v>150</v>
      </c>
      <c r="E128" s="43"/>
      <c r="F128" s="226" t="s">
        <v>961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150</v>
      </c>
      <c r="AU128" s="20" t="s">
        <v>85</v>
      </c>
    </row>
    <row r="129" s="2" customFormat="1" ht="16.5" customHeight="1">
      <c r="A129" s="41"/>
      <c r="B129" s="42"/>
      <c r="C129" s="238" t="s">
        <v>223</v>
      </c>
      <c r="D129" s="238" t="s">
        <v>188</v>
      </c>
      <c r="E129" s="239" t="s">
        <v>962</v>
      </c>
      <c r="F129" s="240" t="s">
        <v>963</v>
      </c>
      <c r="G129" s="241" t="s">
        <v>549</v>
      </c>
      <c r="H129" s="242">
        <v>6</v>
      </c>
      <c r="I129" s="243"/>
      <c r="J129" s="244">
        <f>ROUND(I129*H129,2)</f>
        <v>0</v>
      </c>
      <c r="K129" s="240" t="s">
        <v>145</v>
      </c>
      <c r="L129" s="245"/>
      <c r="M129" s="246" t="s">
        <v>19</v>
      </c>
      <c r="N129" s="247" t="s">
        <v>47</v>
      </c>
      <c r="O129" s="87"/>
      <c r="P129" s="216">
        <f>O129*H129</f>
        <v>0</v>
      </c>
      <c r="Q129" s="216">
        <v>0.00038999999999999999</v>
      </c>
      <c r="R129" s="216">
        <f>Q129*H129</f>
        <v>0.0023400000000000001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191</v>
      </c>
      <c r="AT129" s="218" t="s">
        <v>188</v>
      </c>
      <c r="AU129" s="218" t="s">
        <v>85</v>
      </c>
      <c r="AY129" s="20" t="s">
        <v>139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83</v>
      </c>
      <c r="BK129" s="219">
        <f>ROUND(I129*H129,2)</f>
        <v>0</v>
      </c>
      <c r="BL129" s="20" t="s">
        <v>146</v>
      </c>
      <c r="BM129" s="218" t="s">
        <v>314</v>
      </c>
    </row>
    <row r="130" s="2" customFormat="1">
      <c r="A130" s="41"/>
      <c r="B130" s="42"/>
      <c r="C130" s="43"/>
      <c r="D130" s="220" t="s">
        <v>148</v>
      </c>
      <c r="E130" s="43"/>
      <c r="F130" s="221" t="s">
        <v>963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148</v>
      </c>
      <c r="AU130" s="20" t="s">
        <v>85</v>
      </c>
    </row>
    <row r="131" s="2" customFormat="1" ht="16.5" customHeight="1">
      <c r="A131" s="41"/>
      <c r="B131" s="42"/>
      <c r="C131" s="238" t="s">
        <v>229</v>
      </c>
      <c r="D131" s="238" t="s">
        <v>188</v>
      </c>
      <c r="E131" s="239" t="s">
        <v>964</v>
      </c>
      <c r="F131" s="240" t="s">
        <v>965</v>
      </c>
      <c r="G131" s="241" t="s">
        <v>549</v>
      </c>
      <c r="H131" s="242">
        <v>4</v>
      </c>
      <c r="I131" s="243"/>
      <c r="J131" s="244">
        <f>ROUND(I131*H131,2)</f>
        <v>0</v>
      </c>
      <c r="K131" s="240" t="s">
        <v>145</v>
      </c>
      <c r="L131" s="245"/>
      <c r="M131" s="246" t="s">
        <v>19</v>
      </c>
      <c r="N131" s="247" t="s">
        <v>47</v>
      </c>
      <c r="O131" s="87"/>
      <c r="P131" s="216">
        <f>O131*H131</f>
        <v>0</v>
      </c>
      <c r="Q131" s="216">
        <v>0.00072000000000000005</v>
      </c>
      <c r="R131" s="216">
        <f>Q131*H131</f>
        <v>0.0028800000000000002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191</v>
      </c>
      <c r="AT131" s="218" t="s">
        <v>188</v>
      </c>
      <c r="AU131" s="218" t="s">
        <v>85</v>
      </c>
      <c r="AY131" s="20" t="s">
        <v>139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83</v>
      </c>
      <c r="BK131" s="219">
        <f>ROUND(I131*H131,2)</f>
        <v>0</v>
      </c>
      <c r="BL131" s="20" t="s">
        <v>146</v>
      </c>
      <c r="BM131" s="218" t="s">
        <v>326</v>
      </c>
    </row>
    <row r="132" s="2" customFormat="1">
      <c r="A132" s="41"/>
      <c r="B132" s="42"/>
      <c r="C132" s="43"/>
      <c r="D132" s="220" t="s">
        <v>148</v>
      </c>
      <c r="E132" s="43"/>
      <c r="F132" s="221" t="s">
        <v>965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148</v>
      </c>
      <c r="AU132" s="20" t="s">
        <v>85</v>
      </c>
    </row>
    <row r="133" s="2" customFormat="1" ht="16.5" customHeight="1">
      <c r="A133" s="41"/>
      <c r="B133" s="42"/>
      <c r="C133" s="238" t="s">
        <v>234</v>
      </c>
      <c r="D133" s="238" t="s">
        <v>188</v>
      </c>
      <c r="E133" s="239" t="s">
        <v>966</v>
      </c>
      <c r="F133" s="240" t="s">
        <v>967</v>
      </c>
      <c r="G133" s="241" t="s">
        <v>549</v>
      </c>
      <c r="H133" s="242">
        <v>6</v>
      </c>
      <c r="I133" s="243"/>
      <c r="J133" s="244">
        <f>ROUND(I133*H133,2)</f>
        <v>0</v>
      </c>
      <c r="K133" s="240" t="s">
        <v>145</v>
      </c>
      <c r="L133" s="245"/>
      <c r="M133" s="246" t="s">
        <v>19</v>
      </c>
      <c r="N133" s="247" t="s">
        <v>47</v>
      </c>
      <c r="O133" s="87"/>
      <c r="P133" s="216">
        <f>O133*H133</f>
        <v>0</v>
      </c>
      <c r="Q133" s="216">
        <v>0.00084000000000000003</v>
      </c>
      <c r="R133" s="216">
        <f>Q133*H133</f>
        <v>0.0050400000000000002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191</v>
      </c>
      <c r="AT133" s="218" t="s">
        <v>188</v>
      </c>
      <c r="AU133" s="218" t="s">
        <v>85</v>
      </c>
      <c r="AY133" s="20" t="s">
        <v>139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83</v>
      </c>
      <c r="BK133" s="219">
        <f>ROUND(I133*H133,2)</f>
        <v>0</v>
      </c>
      <c r="BL133" s="20" t="s">
        <v>146</v>
      </c>
      <c r="BM133" s="218" t="s">
        <v>339</v>
      </c>
    </row>
    <row r="134" s="2" customFormat="1">
      <c r="A134" s="41"/>
      <c r="B134" s="42"/>
      <c r="C134" s="43"/>
      <c r="D134" s="220" t="s">
        <v>148</v>
      </c>
      <c r="E134" s="43"/>
      <c r="F134" s="221" t="s">
        <v>967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148</v>
      </c>
      <c r="AU134" s="20" t="s">
        <v>85</v>
      </c>
    </row>
    <row r="135" s="2" customFormat="1" ht="16.5" customHeight="1">
      <c r="A135" s="41"/>
      <c r="B135" s="42"/>
      <c r="C135" s="207" t="s">
        <v>240</v>
      </c>
      <c r="D135" s="207" t="s">
        <v>141</v>
      </c>
      <c r="E135" s="208" t="s">
        <v>968</v>
      </c>
      <c r="F135" s="209" t="s">
        <v>969</v>
      </c>
      <c r="G135" s="210" t="s">
        <v>549</v>
      </c>
      <c r="H135" s="211">
        <v>1</v>
      </c>
      <c r="I135" s="212"/>
      <c r="J135" s="213">
        <f>ROUND(I135*H135,2)</f>
        <v>0</v>
      </c>
      <c r="K135" s="209" t="s">
        <v>19</v>
      </c>
      <c r="L135" s="47"/>
      <c r="M135" s="214" t="s">
        <v>19</v>
      </c>
      <c r="N135" s="215" t="s">
        <v>47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146</v>
      </c>
      <c r="AT135" s="218" t="s">
        <v>141</v>
      </c>
      <c r="AU135" s="218" t="s">
        <v>85</v>
      </c>
      <c r="AY135" s="20" t="s">
        <v>139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83</v>
      </c>
      <c r="BK135" s="219">
        <f>ROUND(I135*H135,2)</f>
        <v>0</v>
      </c>
      <c r="BL135" s="20" t="s">
        <v>146</v>
      </c>
      <c r="BM135" s="218" t="s">
        <v>352</v>
      </c>
    </row>
    <row r="136" s="2" customFormat="1">
      <c r="A136" s="41"/>
      <c r="B136" s="42"/>
      <c r="C136" s="43"/>
      <c r="D136" s="220" t="s">
        <v>148</v>
      </c>
      <c r="E136" s="43"/>
      <c r="F136" s="221" t="s">
        <v>970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148</v>
      </c>
      <c r="AU136" s="20" t="s">
        <v>85</v>
      </c>
    </row>
    <row r="137" s="13" customFormat="1">
      <c r="A137" s="13"/>
      <c r="B137" s="227"/>
      <c r="C137" s="228"/>
      <c r="D137" s="220" t="s">
        <v>158</v>
      </c>
      <c r="E137" s="229" t="s">
        <v>19</v>
      </c>
      <c r="F137" s="230" t="s">
        <v>83</v>
      </c>
      <c r="G137" s="228"/>
      <c r="H137" s="231">
        <v>1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158</v>
      </c>
      <c r="AU137" s="237" t="s">
        <v>85</v>
      </c>
      <c r="AV137" s="13" t="s">
        <v>85</v>
      </c>
      <c r="AW137" s="13" t="s">
        <v>37</v>
      </c>
      <c r="AX137" s="13" t="s">
        <v>76</v>
      </c>
      <c r="AY137" s="237" t="s">
        <v>139</v>
      </c>
    </row>
    <row r="138" s="14" customFormat="1">
      <c r="A138" s="14"/>
      <c r="B138" s="248"/>
      <c r="C138" s="249"/>
      <c r="D138" s="220" t="s">
        <v>158</v>
      </c>
      <c r="E138" s="250" t="s">
        <v>19</v>
      </c>
      <c r="F138" s="251" t="s">
        <v>266</v>
      </c>
      <c r="G138" s="249"/>
      <c r="H138" s="252">
        <v>1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158</v>
      </c>
      <c r="AU138" s="258" t="s">
        <v>85</v>
      </c>
      <c r="AV138" s="14" t="s">
        <v>146</v>
      </c>
      <c r="AW138" s="14" t="s">
        <v>37</v>
      </c>
      <c r="AX138" s="14" t="s">
        <v>83</v>
      </c>
      <c r="AY138" s="258" t="s">
        <v>139</v>
      </c>
    </row>
    <row r="139" s="2" customFormat="1" ht="16.5" customHeight="1">
      <c r="A139" s="41"/>
      <c r="B139" s="42"/>
      <c r="C139" s="207" t="s">
        <v>247</v>
      </c>
      <c r="D139" s="207" t="s">
        <v>141</v>
      </c>
      <c r="E139" s="208" t="s">
        <v>971</v>
      </c>
      <c r="F139" s="209" t="s">
        <v>972</v>
      </c>
      <c r="G139" s="210" t="s">
        <v>549</v>
      </c>
      <c r="H139" s="211">
        <v>2</v>
      </c>
      <c r="I139" s="212"/>
      <c r="J139" s="213">
        <f>ROUND(I139*H139,2)</f>
        <v>0</v>
      </c>
      <c r="K139" s="209" t="s">
        <v>145</v>
      </c>
      <c r="L139" s="47"/>
      <c r="M139" s="214" t="s">
        <v>19</v>
      </c>
      <c r="N139" s="215" t="s">
        <v>47</v>
      </c>
      <c r="O139" s="87"/>
      <c r="P139" s="216">
        <f>O139*H139</f>
        <v>0</v>
      </c>
      <c r="Q139" s="216">
        <v>0.0016199999999999999</v>
      </c>
      <c r="R139" s="216">
        <f>Q139*H139</f>
        <v>0.0032399999999999998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146</v>
      </c>
      <c r="AT139" s="218" t="s">
        <v>141</v>
      </c>
      <c r="AU139" s="218" t="s">
        <v>85</v>
      </c>
      <c r="AY139" s="20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83</v>
      </c>
      <c r="BK139" s="219">
        <f>ROUND(I139*H139,2)</f>
        <v>0</v>
      </c>
      <c r="BL139" s="20" t="s">
        <v>146</v>
      </c>
      <c r="BM139" s="218" t="s">
        <v>365</v>
      </c>
    </row>
    <row r="140" s="2" customFormat="1">
      <c r="A140" s="41"/>
      <c r="B140" s="42"/>
      <c r="C140" s="43"/>
      <c r="D140" s="220" t="s">
        <v>148</v>
      </c>
      <c r="E140" s="43"/>
      <c r="F140" s="221" t="s">
        <v>973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148</v>
      </c>
      <c r="AU140" s="20" t="s">
        <v>85</v>
      </c>
    </row>
    <row r="141" s="2" customFormat="1">
      <c r="A141" s="41"/>
      <c r="B141" s="42"/>
      <c r="C141" s="43"/>
      <c r="D141" s="225" t="s">
        <v>150</v>
      </c>
      <c r="E141" s="43"/>
      <c r="F141" s="226" t="s">
        <v>974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150</v>
      </c>
      <c r="AU141" s="20" t="s">
        <v>85</v>
      </c>
    </row>
    <row r="142" s="2" customFormat="1" ht="16.5" customHeight="1">
      <c r="A142" s="41"/>
      <c r="B142" s="42"/>
      <c r="C142" s="238" t="s">
        <v>251</v>
      </c>
      <c r="D142" s="238" t="s">
        <v>188</v>
      </c>
      <c r="E142" s="239" t="s">
        <v>975</v>
      </c>
      <c r="F142" s="240" t="s">
        <v>976</v>
      </c>
      <c r="G142" s="241" t="s">
        <v>549</v>
      </c>
      <c r="H142" s="242">
        <v>2</v>
      </c>
      <c r="I142" s="243"/>
      <c r="J142" s="244">
        <f>ROUND(I142*H142,2)</f>
        <v>0</v>
      </c>
      <c r="K142" s="240" t="s">
        <v>145</v>
      </c>
      <c r="L142" s="245"/>
      <c r="M142" s="246" t="s">
        <v>19</v>
      </c>
      <c r="N142" s="247" t="s">
        <v>47</v>
      </c>
      <c r="O142" s="87"/>
      <c r="P142" s="216">
        <f>O142*H142</f>
        <v>0</v>
      </c>
      <c r="Q142" s="216">
        <v>0.0038500000000000001</v>
      </c>
      <c r="R142" s="216">
        <f>Q142*H142</f>
        <v>0.0077000000000000002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191</v>
      </c>
      <c r="AT142" s="218" t="s">
        <v>188</v>
      </c>
      <c r="AU142" s="218" t="s">
        <v>85</v>
      </c>
      <c r="AY142" s="20" t="s">
        <v>139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83</v>
      </c>
      <c r="BK142" s="219">
        <f>ROUND(I142*H142,2)</f>
        <v>0</v>
      </c>
      <c r="BL142" s="20" t="s">
        <v>146</v>
      </c>
      <c r="BM142" s="218" t="s">
        <v>384</v>
      </c>
    </row>
    <row r="143" s="2" customFormat="1">
      <c r="A143" s="41"/>
      <c r="B143" s="42"/>
      <c r="C143" s="43"/>
      <c r="D143" s="220" t="s">
        <v>148</v>
      </c>
      <c r="E143" s="43"/>
      <c r="F143" s="221" t="s">
        <v>976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148</v>
      </c>
      <c r="AU143" s="20" t="s">
        <v>85</v>
      </c>
    </row>
    <row r="144" s="12" customFormat="1" ht="25.92" customHeight="1">
      <c r="A144" s="12"/>
      <c r="B144" s="191"/>
      <c r="C144" s="192"/>
      <c r="D144" s="193" t="s">
        <v>75</v>
      </c>
      <c r="E144" s="194" t="s">
        <v>432</v>
      </c>
      <c r="F144" s="194" t="s">
        <v>433</v>
      </c>
      <c r="G144" s="192"/>
      <c r="H144" s="192"/>
      <c r="I144" s="195"/>
      <c r="J144" s="196">
        <f>BK144</f>
        <v>0</v>
      </c>
      <c r="K144" s="192"/>
      <c r="L144" s="197"/>
      <c r="M144" s="198"/>
      <c r="N144" s="199"/>
      <c r="O144" s="199"/>
      <c r="P144" s="200">
        <f>P145+P154</f>
        <v>0</v>
      </c>
      <c r="Q144" s="199"/>
      <c r="R144" s="200">
        <f>R145+R154</f>
        <v>0.30984</v>
      </c>
      <c r="S144" s="199"/>
      <c r="T144" s="201">
        <f>T145+T154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2" t="s">
        <v>85</v>
      </c>
      <c r="AT144" s="203" t="s">
        <v>75</v>
      </c>
      <c r="AU144" s="203" t="s">
        <v>76</v>
      </c>
      <c r="AY144" s="202" t="s">
        <v>139</v>
      </c>
      <c r="BK144" s="204">
        <f>BK145+BK154</f>
        <v>0</v>
      </c>
    </row>
    <row r="145" s="12" customFormat="1" ht="22.8" customHeight="1">
      <c r="A145" s="12"/>
      <c r="B145" s="191"/>
      <c r="C145" s="192"/>
      <c r="D145" s="193" t="s">
        <v>75</v>
      </c>
      <c r="E145" s="205" t="s">
        <v>762</v>
      </c>
      <c r="F145" s="205" t="s">
        <v>763</v>
      </c>
      <c r="G145" s="192"/>
      <c r="H145" s="192"/>
      <c r="I145" s="195"/>
      <c r="J145" s="206">
        <f>BK145</f>
        <v>0</v>
      </c>
      <c r="K145" s="192"/>
      <c r="L145" s="197"/>
      <c r="M145" s="198"/>
      <c r="N145" s="199"/>
      <c r="O145" s="199"/>
      <c r="P145" s="200">
        <f>SUM(P146:P153)</f>
        <v>0</v>
      </c>
      <c r="Q145" s="199"/>
      <c r="R145" s="200">
        <f>SUM(R146:R153)</f>
        <v>0.3075</v>
      </c>
      <c r="S145" s="199"/>
      <c r="T145" s="201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2" t="s">
        <v>85</v>
      </c>
      <c r="AT145" s="203" t="s">
        <v>75</v>
      </c>
      <c r="AU145" s="203" t="s">
        <v>83</v>
      </c>
      <c r="AY145" s="202" t="s">
        <v>139</v>
      </c>
      <c r="BK145" s="204">
        <f>SUM(BK146:BK153)</f>
        <v>0</v>
      </c>
    </row>
    <row r="146" s="2" customFormat="1" ht="16.5" customHeight="1">
      <c r="A146" s="41"/>
      <c r="B146" s="42"/>
      <c r="C146" s="207" t="s">
        <v>267</v>
      </c>
      <c r="D146" s="207" t="s">
        <v>141</v>
      </c>
      <c r="E146" s="208" t="s">
        <v>977</v>
      </c>
      <c r="F146" s="209" t="s">
        <v>978</v>
      </c>
      <c r="G146" s="210" t="s">
        <v>208</v>
      </c>
      <c r="H146" s="211">
        <v>1600</v>
      </c>
      <c r="I146" s="212"/>
      <c r="J146" s="213">
        <f>ROUND(I146*H146,2)</f>
        <v>0</v>
      </c>
      <c r="K146" s="209" t="s">
        <v>145</v>
      </c>
      <c r="L146" s="47"/>
      <c r="M146" s="214" t="s">
        <v>19</v>
      </c>
      <c r="N146" s="215" t="s">
        <v>47</v>
      </c>
      <c r="O146" s="87"/>
      <c r="P146" s="216">
        <f>O146*H146</f>
        <v>0</v>
      </c>
      <c r="Q146" s="216">
        <v>0.00019000000000000001</v>
      </c>
      <c r="R146" s="216">
        <f>Q146*H146</f>
        <v>0.30399999999999999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240</v>
      </c>
      <c r="AT146" s="218" t="s">
        <v>141</v>
      </c>
      <c r="AU146" s="218" t="s">
        <v>85</v>
      </c>
      <c r="AY146" s="20" t="s">
        <v>139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83</v>
      </c>
      <c r="BK146" s="219">
        <f>ROUND(I146*H146,2)</f>
        <v>0</v>
      </c>
      <c r="BL146" s="20" t="s">
        <v>240</v>
      </c>
      <c r="BM146" s="218" t="s">
        <v>397</v>
      </c>
    </row>
    <row r="147" s="2" customFormat="1">
      <c r="A147" s="41"/>
      <c r="B147" s="42"/>
      <c r="C147" s="43"/>
      <c r="D147" s="220" t="s">
        <v>148</v>
      </c>
      <c r="E147" s="43"/>
      <c r="F147" s="221" t="s">
        <v>979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148</v>
      </c>
      <c r="AU147" s="20" t="s">
        <v>85</v>
      </c>
    </row>
    <row r="148" s="2" customFormat="1">
      <c r="A148" s="41"/>
      <c r="B148" s="42"/>
      <c r="C148" s="43"/>
      <c r="D148" s="225" t="s">
        <v>150</v>
      </c>
      <c r="E148" s="43"/>
      <c r="F148" s="226" t="s">
        <v>980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150</v>
      </c>
      <c r="AU148" s="20" t="s">
        <v>85</v>
      </c>
    </row>
    <row r="149" s="2" customFormat="1" ht="24.15" customHeight="1">
      <c r="A149" s="41"/>
      <c r="B149" s="42"/>
      <c r="C149" s="207" t="s">
        <v>272</v>
      </c>
      <c r="D149" s="207" t="s">
        <v>141</v>
      </c>
      <c r="E149" s="208" t="s">
        <v>796</v>
      </c>
      <c r="F149" s="209" t="s">
        <v>797</v>
      </c>
      <c r="G149" s="210" t="s">
        <v>208</v>
      </c>
      <c r="H149" s="211">
        <v>14</v>
      </c>
      <c r="I149" s="212"/>
      <c r="J149" s="213">
        <f>ROUND(I149*H149,2)</f>
        <v>0</v>
      </c>
      <c r="K149" s="209" t="s">
        <v>145</v>
      </c>
      <c r="L149" s="47"/>
      <c r="M149" s="214" t="s">
        <v>19</v>
      </c>
      <c r="N149" s="215" t="s">
        <v>47</v>
      </c>
      <c r="O149" s="87"/>
      <c r="P149" s="216">
        <f>O149*H149</f>
        <v>0</v>
      </c>
      <c r="Q149" s="216">
        <v>0.00025000000000000001</v>
      </c>
      <c r="R149" s="216">
        <f>Q149*H149</f>
        <v>0.0035000000000000001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240</v>
      </c>
      <c r="AT149" s="218" t="s">
        <v>141</v>
      </c>
      <c r="AU149" s="218" t="s">
        <v>85</v>
      </c>
      <c r="AY149" s="20" t="s">
        <v>139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83</v>
      </c>
      <c r="BK149" s="219">
        <f>ROUND(I149*H149,2)</f>
        <v>0</v>
      </c>
      <c r="BL149" s="20" t="s">
        <v>240</v>
      </c>
      <c r="BM149" s="218" t="s">
        <v>411</v>
      </c>
    </row>
    <row r="150" s="2" customFormat="1">
      <c r="A150" s="41"/>
      <c r="B150" s="42"/>
      <c r="C150" s="43"/>
      <c r="D150" s="220" t="s">
        <v>148</v>
      </c>
      <c r="E150" s="43"/>
      <c r="F150" s="221" t="s">
        <v>798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148</v>
      </c>
      <c r="AU150" s="20" t="s">
        <v>85</v>
      </c>
    </row>
    <row r="151" s="2" customFormat="1">
      <c r="A151" s="41"/>
      <c r="B151" s="42"/>
      <c r="C151" s="43"/>
      <c r="D151" s="225" t="s">
        <v>150</v>
      </c>
      <c r="E151" s="43"/>
      <c r="F151" s="226" t="s">
        <v>799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150</v>
      </c>
      <c r="AU151" s="20" t="s">
        <v>85</v>
      </c>
    </row>
    <row r="152" s="2" customFormat="1" ht="16.5" customHeight="1">
      <c r="A152" s="41"/>
      <c r="B152" s="42"/>
      <c r="C152" s="238" t="s">
        <v>7</v>
      </c>
      <c r="D152" s="238" t="s">
        <v>188</v>
      </c>
      <c r="E152" s="239" t="s">
        <v>981</v>
      </c>
      <c r="F152" s="240" t="s">
        <v>982</v>
      </c>
      <c r="G152" s="241" t="s">
        <v>208</v>
      </c>
      <c r="H152" s="242">
        <v>12</v>
      </c>
      <c r="I152" s="243"/>
      <c r="J152" s="244">
        <f>ROUND(I152*H152,2)</f>
        <v>0</v>
      </c>
      <c r="K152" s="240" t="s">
        <v>19</v>
      </c>
      <c r="L152" s="245"/>
      <c r="M152" s="246" t="s">
        <v>19</v>
      </c>
      <c r="N152" s="247" t="s">
        <v>47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352</v>
      </c>
      <c r="AT152" s="218" t="s">
        <v>188</v>
      </c>
      <c r="AU152" s="218" t="s">
        <v>85</v>
      </c>
      <c r="AY152" s="20" t="s">
        <v>139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83</v>
      </c>
      <c r="BK152" s="219">
        <f>ROUND(I152*H152,2)</f>
        <v>0</v>
      </c>
      <c r="BL152" s="20" t="s">
        <v>240</v>
      </c>
      <c r="BM152" s="218" t="s">
        <v>426</v>
      </c>
    </row>
    <row r="153" s="2" customFormat="1">
      <c r="A153" s="41"/>
      <c r="B153" s="42"/>
      <c r="C153" s="43"/>
      <c r="D153" s="220" t="s">
        <v>148</v>
      </c>
      <c r="E153" s="43"/>
      <c r="F153" s="221" t="s">
        <v>982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148</v>
      </c>
      <c r="AU153" s="20" t="s">
        <v>85</v>
      </c>
    </row>
    <row r="154" s="12" customFormat="1" ht="22.8" customHeight="1">
      <c r="A154" s="12"/>
      <c r="B154" s="191"/>
      <c r="C154" s="192"/>
      <c r="D154" s="193" t="s">
        <v>75</v>
      </c>
      <c r="E154" s="205" t="s">
        <v>800</v>
      </c>
      <c r="F154" s="205" t="s">
        <v>801</v>
      </c>
      <c r="G154" s="192"/>
      <c r="H154" s="192"/>
      <c r="I154" s="195"/>
      <c r="J154" s="206">
        <f>BK154</f>
        <v>0</v>
      </c>
      <c r="K154" s="192"/>
      <c r="L154" s="197"/>
      <c r="M154" s="198"/>
      <c r="N154" s="199"/>
      <c r="O154" s="199"/>
      <c r="P154" s="200">
        <f>SUM(P155:P160)</f>
        <v>0</v>
      </c>
      <c r="Q154" s="199"/>
      <c r="R154" s="200">
        <f>SUM(R155:R160)</f>
        <v>0.0023400000000000001</v>
      </c>
      <c r="S154" s="199"/>
      <c r="T154" s="201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2" t="s">
        <v>85</v>
      </c>
      <c r="AT154" s="203" t="s">
        <v>75</v>
      </c>
      <c r="AU154" s="203" t="s">
        <v>83</v>
      </c>
      <c r="AY154" s="202" t="s">
        <v>139</v>
      </c>
      <c r="BK154" s="204">
        <f>SUM(BK155:BK160)</f>
        <v>0</v>
      </c>
    </row>
    <row r="155" s="2" customFormat="1" ht="16.5" customHeight="1">
      <c r="A155" s="41"/>
      <c r="B155" s="42"/>
      <c r="C155" s="207" t="s">
        <v>291</v>
      </c>
      <c r="D155" s="207" t="s">
        <v>141</v>
      </c>
      <c r="E155" s="208" t="s">
        <v>983</v>
      </c>
      <c r="F155" s="209" t="s">
        <v>984</v>
      </c>
      <c r="G155" s="210" t="s">
        <v>197</v>
      </c>
      <c r="H155" s="211">
        <v>2</v>
      </c>
      <c r="I155" s="212"/>
      <c r="J155" s="213">
        <f>ROUND(I155*H155,2)</f>
        <v>0</v>
      </c>
      <c r="K155" s="209" t="s">
        <v>19</v>
      </c>
      <c r="L155" s="47"/>
      <c r="M155" s="214" t="s">
        <v>19</v>
      </c>
      <c r="N155" s="215" t="s">
        <v>47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240</v>
      </c>
      <c r="AT155" s="218" t="s">
        <v>141</v>
      </c>
      <c r="AU155" s="218" t="s">
        <v>85</v>
      </c>
      <c r="AY155" s="20" t="s">
        <v>139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83</v>
      </c>
      <c r="BK155" s="219">
        <f>ROUND(I155*H155,2)</f>
        <v>0</v>
      </c>
      <c r="BL155" s="20" t="s">
        <v>240</v>
      </c>
      <c r="BM155" s="218" t="s">
        <v>444</v>
      </c>
    </row>
    <row r="156" s="2" customFormat="1">
      <c r="A156" s="41"/>
      <c r="B156" s="42"/>
      <c r="C156" s="43"/>
      <c r="D156" s="220" t="s">
        <v>148</v>
      </c>
      <c r="E156" s="43"/>
      <c r="F156" s="221" t="s">
        <v>985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148</v>
      </c>
      <c r="AU156" s="20" t="s">
        <v>85</v>
      </c>
    </row>
    <row r="157" s="2" customFormat="1" ht="16.5" customHeight="1">
      <c r="A157" s="41"/>
      <c r="B157" s="42"/>
      <c r="C157" s="238" t="s">
        <v>298</v>
      </c>
      <c r="D157" s="238" t="s">
        <v>188</v>
      </c>
      <c r="E157" s="239" t="s">
        <v>986</v>
      </c>
      <c r="F157" s="240" t="s">
        <v>987</v>
      </c>
      <c r="G157" s="241" t="s">
        <v>549</v>
      </c>
      <c r="H157" s="242">
        <v>6</v>
      </c>
      <c r="I157" s="243"/>
      <c r="J157" s="244">
        <f>ROUND(I157*H157,2)</f>
        <v>0</v>
      </c>
      <c r="K157" s="240" t="s">
        <v>145</v>
      </c>
      <c r="L157" s="245"/>
      <c r="M157" s="246" t="s">
        <v>19</v>
      </c>
      <c r="N157" s="247" t="s">
        <v>47</v>
      </c>
      <c r="O157" s="87"/>
      <c r="P157" s="216">
        <f>O157*H157</f>
        <v>0</v>
      </c>
      <c r="Q157" s="216">
        <v>0.00038999999999999999</v>
      </c>
      <c r="R157" s="216">
        <f>Q157*H157</f>
        <v>0.0023400000000000001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352</v>
      </c>
      <c r="AT157" s="218" t="s">
        <v>188</v>
      </c>
      <c r="AU157" s="218" t="s">
        <v>85</v>
      </c>
      <c r="AY157" s="20" t="s">
        <v>139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83</v>
      </c>
      <c r="BK157" s="219">
        <f>ROUND(I157*H157,2)</f>
        <v>0</v>
      </c>
      <c r="BL157" s="20" t="s">
        <v>240</v>
      </c>
      <c r="BM157" s="218" t="s">
        <v>458</v>
      </c>
    </row>
    <row r="158" s="2" customFormat="1">
      <c r="A158" s="41"/>
      <c r="B158" s="42"/>
      <c r="C158" s="43"/>
      <c r="D158" s="220" t="s">
        <v>148</v>
      </c>
      <c r="E158" s="43"/>
      <c r="F158" s="221" t="s">
        <v>987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148</v>
      </c>
      <c r="AU158" s="20" t="s">
        <v>85</v>
      </c>
    </row>
    <row r="159" s="2" customFormat="1" ht="16.5" customHeight="1">
      <c r="A159" s="41"/>
      <c r="B159" s="42"/>
      <c r="C159" s="238" t="s">
        <v>303</v>
      </c>
      <c r="D159" s="238" t="s">
        <v>188</v>
      </c>
      <c r="E159" s="239" t="s">
        <v>988</v>
      </c>
      <c r="F159" s="240" t="s">
        <v>989</v>
      </c>
      <c r="G159" s="241" t="s">
        <v>549</v>
      </c>
      <c r="H159" s="242">
        <v>6</v>
      </c>
      <c r="I159" s="243"/>
      <c r="J159" s="244">
        <f>ROUND(I159*H159,2)</f>
        <v>0</v>
      </c>
      <c r="K159" s="240" t="s">
        <v>19</v>
      </c>
      <c r="L159" s="245"/>
      <c r="M159" s="246" t="s">
        <v>19</v>
      </c>
      <c r="N159" s="247" t="s">
        <v>47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352</v>
      </c>
      <c r="AT159" s="218" t="s">
        <v>188</v>
      </c>
      <c r="AU159" s="218" t="s">
        <v>85</v>
      </c>
      <c r="AY159" s="20" t="s">
        <v>139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83</v>
      </c>
      <c r="BK159" s="219">
        <f>ROUND(I159*H159,2)</f>
        <v>0</v>
      </c>
      <c r="BL159" s="20" t="s">
        <v>240</v>
      </c>
      <c r="BM159" s="218" t="s">
        <v>471</v>
      </c>
    </row>
    <row r="160" s="2" customFormat="1">
      <c r="A160" s="41"/>
      <c r="B160" s="42"/>
      <c r="C160" s="43"/>
      <c r="D160" s="220" t="s">
        <v>148</v>
      </c>
      <c r="E160" s="43"/>
      <c r="F160" s="221" t="s">
        <v>989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148</v>
      </c>
      <c r="AU160" s="20" t="s">
        <v>85</v>
      </c>
    </row>
    <row r="161" s="12" customFormat="1" ht="25.92" customHeight="1">
      <c r="A161" s="12"/>
      <c r="B161" s="191"/>
      <c r="C161" s="192"/>
      <c r="D161" s="193" t="s">
        <v>75</v>
      </c>
      <c r="E161" s="194" t="s">
        <v>188</v>
      </c>
      <c r="F161" s="194" t="s">
        <v>990</v>
      </c>
      <c r="G161" s="192"/>
      <c r="H161" s="192"/>
      <c r="I161" s="195"/>
      <c r="J161" s="196">
        <f>BK161</f>
        <v>0</v>
      </c>
      <c r="K161" s="192"/>
      <c r="L161" s="197"/>
      <c r="M161" s="198"/>
      <c r="N161" s="199"/>
      <c r="O161" s="199"/>
      <c r="P161" s="200">
        <f>P162</f>
        <v>0</v>
      </c>
      <c r="Q161" s="199"/>
      <c r="R161" s="200">
        <f>R162</f>
        <v>0.017499999999999998</v>
      </c>
      <c r="S161" s="199"/>
      <c r="T161" s="201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2" t="s">
        <v>160</v>
      </c>
      <c r="AT161" s="203" t="s">
        <v>75</v>
      </c>
      <c r="AU161" s="203" t="s">
        <v>76</v>
      </c>
      <c r="AY161" s="202" t="s">
        <v>139</v>
      </c>
      <c r="BK161" s="204">
        <f>BK162</f>
        <v>0</v>
      </c>
    </row>
    <row r="162" s="12" customFormat="1" ht="22.8" customHeight="1">
      <c r="A162" s="12"/>
      <c r="B162" s="191"/>
      <c r="C162" s="192"/>
      <c r="D162" s="193" t="s">
        <v>75</v>
      </c>
      <c r="E162" s="205" t="s">
        <v>991</v>
      </c>
      <c r="F162" s="205" t="s">
        <v>992</v>
      </c>
      <c r="G162" s="192"/>
      <c r="H162" s="192"/>
      <c r="I162" s="195"/>
      <c r="J162" s="206">
        <f>BK162</f>
        <v>0</v>
      </c>
      <c r="K162" s="192"/>
      <c r="L162" s="197"/>
      <c r="M162" s="198"/>
      <c r="N162" s="199"/>
      <c r="O162" s="199"/>
      <c r="P162" s="200">
        <f>SUM(P163:P165)</f>
        <v>0</v>
      </c>
      <c r="Q162" s="199"/>
      <c r="R162" s="200">
        <f>SUM(R163:R165)</f>
        <v>0.017499999999999998</v>
      </c>
      <c r="S162" s="199"/>
      <c r="T162" s="201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2" t="s">
        <v>160</v>
      </c>
      <c r="AT162" s="203" t="s">
        <v>75</v>
      </c>
      <c r="AU162" s="203" t="s">
        <v>83</v>
      </c>
      <c r="AY162" s="202" t="s">
        <v>139</v>
      </c>
      <c r="BK162" s="204">
        <f>SUM(BK163:BK165)</f>
        <v>0</v>
      </c>
    </row>
    <row r="163" s="2" customFormat="1" ht="16.5" customHeight="1">
      <c r="A163" s="41"/>
      <c r="B163" s="42"/>
      <c r="C163" s="207" t="s">
        <v>309</v>
      </c>
      <c r="D163" s="207" t="s">
        <v>141</v>
      </c>
      <c r="E163" s="208" t="s">
        <v>993</v>
      </c>
      <c r="F163" s="209" t="s">
        <v>994</v>
      </c>
      <c r="G163" s="210" t="s">
        <v>208</v>
      </c>
      <c r="H163" s="211">
        <v>250</v>
      </c>
      <c r="I163" s="212"/>
      <c r="J163" s="213">
        <f>ROUND(I163*H163,2)</f>
        <v>0</v>
      </c>
      <c r="K163" s="209" t="s">
        <v>145</v>
      </c>
      <c r="L163" s="47"/>
      <c r="M163" s="214" t="s">
        <v>19</v>
      </c>
      <c r="N163" s="215" t="s">
        <v>47</v>
      </c>
      <c r="O163" s="87"/>
      <c r="P163" s="216">
        <f>O163*H163</f>
        <v>0</v>
      </c>
      <c r="Q163" s="216">
        <v>6.9999999999999994E-05</v>
      </c>
      <c r="R163" s="216">
        <f>Q163*H163</f>
        <v>0.017499999999999998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578</v>
      </c>
      <c r="AT163" s="218" t="s">
        <v>141</v>
      </c>
      <c r="AU163" s="218" t="s">
        <v>85</v>
      </c>
      <c r="AY163" s="20" t="s">
        <v>139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83</v>
      </c>
      <c r="BK163" s="219">
        <f>ROUND(I163*H163,2)</f>
        <v>0</v>
      </c>
      <c r="BL163" s="20" t="s">
        <v>578</v>
      </c>
      <c r="BM163" s="218" t="s">
        <v>488</v>
      </c>
    </row>
    <row r="164" s="2" customFormat="1">
      <c r="A164" s="41"/>
      <c r="B164" s="42"/>
      <c r="C164" s="43"/>
      <c r="D164" s="220" t="s">
        <v>148</v>
      </c>
      <c r="E164" s="43"/>
      <c r="F164" s="221" t="s">
        <v>995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148</v>
      </c>
      <c r="AU164" s="20" t="s">
        <v>85</v>
      </c>
    </row>
    <row r="165" s="2" customFormat="1">
      <c r="A165" s="41"/>
      <c r="B165" s="42"/>
      <c r="C165" s="43"/>
      <c r="D165" s="225" t="s">
        <v>150</v>
      </c>
      <c r="E165" s="43"/>
      <c r="F165" s="226" t="s">
        <v>996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150</v>
      </c>
      <c r="AU165" s="20" t="s">
        <v>85</v>
      </c>
    </row>
    <row r="166" s="12" customFormat="1" ht="25.92" customHeight="1">
      <c r="A166" s="12"/>
      <c r="B166" s="191"/>
      <c r="C166" s="192"/>
      <c r="D166" s="193" t="s">
        <v>75</v>
      </c>
      <c r="E166" s="194" t="s">
        <v>610</v>
      </c>
      <c r="F166" s="194" t="s">
        <v>611</v>
      </c>
      <c r="G166" s="192"/>
      <c r="H166" s="192"/>
      <c r="I166" s="195"/>
      <c r="J166" s="196">
        <f>BK166</f>
        <v>0</v>
      </c>
      <c r="K166" s="192"/>
      <c r="L166" s="197"/>
      <c r="M166" s="198"/>
      <c r="N166" s="199"/>
      <c r="O166" s="199"/>
      <c r="P166" s="200">
        <f>P167+P186</f>
        <v>0</v>
      </c>
      <c r="Q166" s="199"/>
      <c r="R166" s="200">
        <f>R167+R186</f>
        <v>0</v>
      </c>
      <c r="S166" s="199"/>
      <c r="T166" s="201">
        <f>T167+T186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2" t="s">
        <v>172</v>
      </c>
      <c r="AT166" s="203" t="s">
        <v>75</v>
      </c>
      <c r="AU166" s="203" t="s">
        <v>76</v>
      </c>
      <c r="AY166" s="202" t="s">
        <v>139</v>
      </c>
      <c r="BK166" s="204">
        <f>BK167+BK186</f>
        <v>0</v>
      </c>
    </row>
    <row r="167" s="12" customFormat="1" ht="22.8" customHeight="1">
      <c r="A167" s="12"/>
      <c r="B167" s="191"/>
      <c r="C167" s="192"/>
      <c r="D167" s="193" t="s">
        <v>75</v>
      </c>
      <c r="E167" s="205" t="s">
        <v>612</v>
      </c>
      <c r="F167" s="205" t="s">
        <v>613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SUM(P168:P185)</f>
        <v>0</v>
      </c>
      <c r="Q167" s="199"/>
      <c r="R167" s="200">
        <f>SUM(R168:R185)</f>
        <v>0</v>
      </c>
      <c r="S167" s="199"/>
      <c r="T167" s="201">
        <f>SUM(T168:T185)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172</v>
      </c>
      <c r="AT167" s="203" t="s">
        <v>75</v>
      </c>
      <c r="AU167" s="203" t="s">
        <v>83</v>
      </c>
      <c r="AY167" s="202" t="s">
        <v>139</v>
      </c>
      <c r="BK167" s="204">
        <f>SUM(BK168:BK185)</f>
        <v>0</v>
      </c>
    </row>
    <row r="168" s="2" customFormat="1" ht="16.5" customHeight="1">
      <c r="A168" s="41"/>
      <c r="B168" s="42"/>
      <c r="C168" s="207" t="s">
        <v>314</v>
      </c>
      <c r="D168" s="207" t="s">
        <v>141</v>
      </c>
      <c r="E168" s="208" t="s">
        <v>997</v>
      </c>
      <c r="F168" s="209" t="s">
        <v>998</v>
      </c>
      <c r="G168" s="210" t="s">
        <v>999</v>
      </c>
      <c r="H168" s="211">
        <v>1</v>
      </c>
      <c r="I168" s="212"/>
      <c r="J168" s="213">
        <f>ROUND(I168*H168,2)</f>
        <v>0</v>
      </c>
      <c r="K168" s="209" t="s">
        <v>145</v>
      </c>
      <c r="L168" s="47"/>
      <c r="M168" s="214" t="s">
        <v>19</v>
      </c>
      <c r="N168" s="215" t="s">
        <v>47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146</v>
      </c>
      <c r="AT168" s="218" t="s">
        <v>141</v>
      </c>
      <c r="AU168" s="218" t="s">
        <v>85</v>
      </c>
      <c r="AY168" s="20" t="s">
        <v>139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83</v>
      </c>
      <c r="BK168" s="219">
        <f>ROUND(I168*H168,2)</f>
        <v>0</v>
      </c>
      <c r="BL168" s="20" t="s">
        <v>146</v>
      </c>
      <c r="BM168" s="218" t="s">
        <v>501</v>
      </c>
    </row>
    <row r="169" s="2" customFormat="1">
      <c r="A169" s="41"/>
      <c r="B169" s="42"/>
      <c r="C169" s="43"/>
      <c r="D169" s="220" t="s">
        <v>148</v>
      </c>
      <c r="E169" s="43"/>
      <c r="F169" s="221" t="s">
        <v>998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148</v>
      </c>
      <c r="AU169" s="20" t="s">
        <v>85</v>
      </c>
    </row>
    <row r="170" s="2" customFormat="1">
      <c r="A170" s="41"/>
      <c r="B170" s="42"/>
      <c r="C170" s="43"/>
      <c r="D170" s="225" t="s">
        <v>150</v>
      </c>
      <c r="E170" s="43"/>
      <c r="F170" s="226" t="s">
        <v>1000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150</v>
      </c>
      <c r="AU170" s="20" t="s">
        <v>85</v>
      </c>
    </row>
    <row r="171" s="15" customFormat="1">
      <c r="A171" s="15"/>
      <c r="B171" s="259"/>
      <c r="C171" s="260"/>
      <c r="D171" s="220" t="s">
        <v>158</v>
      </c>
      <c r="E171" s="261" t="s">
        <v>19</v>
      </c>
      <c r="F171" s="262" t="s">
        <v>1001</v>
      </c>
      <c r="G171" s="260"/>
      <c r="H171" s="261" t="s">
        <v>19</v>
      </c>
      <c r="I171" s="263"/>
      <c r="J171" s="260"/>
      <c r="K171" s="260"/>
      <c r="L171" s="264"/>
      <c r="M171" s="265"/>
      <c r="N171" s="266"/>
      <c r="O171" s="266"/>
      <c r="P171" s="266"/>
      <c r="Q171" s="266"/>
      <c r="R171" s="266"/>
      <c r="S171" s="266"/>
      <c r="T171" s="26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8" t="s">
        <v>158</v>
      </c>
      <c r="AU171" s="268" t="s">
        <v>85</v>
      </c>
      <c r="AV171" s="15" t="s">
        <v>83</v>
      </c>
      <c r="AW171" s="15" t="s">
        <v>37</v>
      </c>
      <c r="AX171" s="15" t="s">
        <v>76</v>
      </c>
      <c r="AY171" s="268" t="s">
        <v>139</v>
      </c>
    </row>
    <row r="172" s="15" customFormat="1">
      <c r="A172" s="15"/>
      <c r="B172" s="259"/>
      <c r="C172" s="260"/>
      <c r="D172" s="220" t="s">
        <v>158</v>
      </c>
      <c r="E172" s="261" t="s">
        <v>19</v>
      </c>
      <c r="F172" s="262" t="s">
        <v>1002</v>
      </c>
      <c r="G172" s="260"/>
      <c r="H172" s="261" t="s">
        <v>19</v>
      </c>
      <c r="I172" s="263"/>
      <c r="J172" s="260"/>
      <c r="K172" s="260"/>
      <c r="L172" s="264"/>
      <c r="M172" s="265"/>
      <c r="N172" s="266"/>
      <c r="O172" s="266"/>
      <c r="P172" s="266"/>
      <c r="Q172" s="266"/>
      <c r="R172" s="266"/>
      <c r="S172" s="266"/>
      <c r="T172" s="26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8" t="s">
        <v>158</v>
      </c>
      <c r="AU172" s="268" t="s">
        <v>85</v>
      </c>
      <c r="AV172" s="15" t="s">
        <v>83</v>
      </c>
      <c r="AW172" s="15" t="s">
        <v>37</v>
      </c>
      <c r="AX172" s="15" t="s">
        <v>76</v>
      </c>
      <c r="AY172" s="268" t="s">
        <v>139</v>
      </c>
    </row>
    <row r="173" s="15" customFormat="1">
      <c r="A173" s="15"/>
      <c r="B173" s="259"/>
      <c r="C173" s="260"/>
      <c r="D173" s="220" t="s">
        <v>158</v>
      </c>
      <c r="E173" s="261" t="s">
        <v>19</v>
      </c>
      <c r="F173" s="262" t="s">
        <v>1003</v>
      </c>
      <c r="G173" s="260"/>
      <c r="H173" s="261" t="s">
        <v>19</v>
      </c>
      <c r="I173" s="263"/>
      <c r="J173" s="260"/>
      <c r="K173" s="260"/>
      <c r="L173" s="264"/>
      <c r="M173" s="265"/>
      <c r="N173" s="266"/>
      <c r="O173" s="266"/>
      <c r="P173" s="266"/>
      <c r="Q173" s="266"/>
      <c r="R173" s="266"/>
      <c r="S173" s="266"/>
      <c r="T173" s="26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8" t="s">
        <v>158</v>
      </c>
      <c r="AU173" s="268" t="s">
        <v>85</v>
      </c>
      <c r="AV173" s="15" t="s">
        <v>83</v>
      </c>
      <c r="AW173" s="15" t="s">
        <v>37</v>
      </c>
      <c r="AX173" s="15" t="s">
        <v>76</v>
      </c>
      <c r="AY173" s="268" t="s">
        <v>139</v>
      </c>
    </row>
    <row r="174" s="15" customFormat="1">
      <c r="A174" s="15"/>
      <c r="B174" s="259"/>
      <c r="C174" s="260"/>
      <c r="D174" s="220" t="s">
        <v>158</v>
      </c>
      <c r="E174" s="261" t="s">
        <v>19</v>
      </c>
      <c r="F174" s="262" t="s">
        <v>1004</v>
      </c>
      <c r="G174" s="260"/>
      <c r="H174" s="261" t="s">
        <v>19</v>
      </c>
      <c r="I174" s="263"/>
      <c r="J174" s="260"/>
      <c r="K174" s="260"/>
      <c r="L174" s="264"/>
      <c r="M174" s="265"/>
      <c r="N174" s="266"/>
      <c r="O174" s="266"/>
      <c r="P174" s="266"/>
      <c r="Q174" s="266"/>
      <c r="R174" s="266"/>
      <c r="S174" s="266"/>
      <c r="T174" s="26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8" t="s">
        <v>158</v>
      </c>
      <c r="AU174" s="268" t="s">
        <v>85</v>
      </c>
      <c r="AV174" s="15" t="s">
        <v>83</v>
      </c>
      <c r="AW174" s="15" t="s">
        <v>37</v>
      </c>
      <c r="AX174" s="15" t="s">
        <v>76</v>
      </c>
      <c r="AY174" s="268" t="s">
        <v>139</v>
      </c>
    </row>
    <row r="175" s="15" customFormat="1">
      <c r="A175" s="15"/>
      <c r="B175" s="259"/>
      <c r="C175" s="260"/>
      <c r="D175" s="220" t="s">
        <v>158</v>
      </c>
      <c r="E175" s="261" t="s">
        <v>19</v>
      </c>
      <c r="F175" s="262" t="s">
        <v>1005</v>
      </c>
      <c r="G175" s="260"/>
      <c r="H175" s="261" t="s">
        <v>19</v>
      </c>
      <c r="I175" s="263"/>
      <c r="J175" s="260"/>
      <c r="K175" s="260"/>
      <c r="L175" s="264"/>
      <c r="M175" s="265"/>
      <c r="N175" s="266"/>
      <c r="O175" s="266"/>
      <c r="P175" s="266"/>
      <c r="Q175" s="266"/>
      <c r="R175" s="266"/>
      <c r="S175" s="266"/>
      <c r="T175" s="26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8" t="s">
        <v>158</v>
      </c>
      <c r="AU175" s="268" t="s">
        <v>85</v>
      </c>
      <c r="AV175" s="15" t="s">
        <v>83</v>
      </c>
      <c r="AW175" s="15" t="s">
        <v>37</v>
      </c>
      <c r="AX175" s="15" t="s">
        <v>76</v>
      </c>
      <c r="AY175" s="268" t="s">
        <v>139</v>
      </c>
    </row>
    <row r="176" s="15" customFormat="1">
      <c r="A176" s="15"/>
      <c r="B176" s="259"/>
      <c r="C176" s="260"/>
      <c r="D176" s="220" t="s">
        <v>158</v>
      </c>
      <c r="E176" s="261" t="s">
        <v>19</v>
      </c>
      <c r="F176" s="262" t="s">
        <v>1006</v>
      </c>
      <c r="G176" s="260"/>
      <c r="H176" s="261" t="s">
        <v>19</v>
      </c>
      <c r="I176" s="263"/>
      <c r="J176" s="260"/>
      <c r="K176" s="260"/>
      <c r="L176" s="264"/>
      <c r="M176" s="265"/>
      <c r="N176" s="266"/>
      <c r="O176" s="266"/>
      <c r="P176" s="266"/>
      <c r="Q176" s="266"/>
      <c r="R176" s="266"/>
      <c r="S176" s="266"/>
      <c r="T176" s="26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8" t="s">
        <v>158</v>
      </c>
      <c r="AU176" s="268" t="s">
        <v>85</v>
      </c>
      <c r="AV176" s="15" t="s">
        <v>83</v>
      </c>
      <c r="AW176" s="15" t="s">
        <v>37</v>
      </c>
      <c r="AX176" s="15" t="s">
        <v>76</v>
      </c>
      <c r="AY176" s="268" t="s">
        <v>139</v>
      </c>
    </row>
    <row r="177" s="15" customFormat="1">
      <c r="A177" s="15"/>
      <c r="B177" s="259"/>
      <c r="C177" s="260"/>
      <c r="D177" s="220" t="s">
        <v>158</v>
      </c>
      <c r="E177" s="261" t="s">
        <v>19</v>
      </c>
      <c r="F177" s="262" t="s">
        <v>1007</v>
      </c>
      <c r="G177" s="260"/>
      <c r="H177" s="261" t="s">
        <v>19</v>
      </c>
      <c r="I177" s="263"/>
      <c r="J177" s="260"/>
      <c r="K177" s="260"/>
      <c r="L177" s="264"/>
      <c r="M177" s="265"/>
      <c r="N177" s="266"/>
      <c r="O177" s="266"/>
      <c r="P177" s="266"/>
      <c r="Q177" s="266"/>
      <c r="R177" s="266"/>
      <c r="S177" s="266"/>
      <c r="T177" s="26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8" t="s">
        <v>158</v>
      </c>
      <c r="AU177" s="268" t="s">
        <v>85</v>
      </c>
      <c r="AV177" s="15" t="s">
        <v>83</v>
      </c>
      <c r="AW177" s="15" t="s">
        <v>37</v>
      </c>
      <c r="AX177" s="15" t="s">
        <v>76</v>
      </c>
      <c r="AY177" s="268" t="s">
        <v>139</v>
      </c>
    </row>
    <row r="178" s="15" customFormat="1">
      <c r="A178" s="15"/>
      <c r="B178" s="259"/>
      <c r="C178" s="260"/>
      <c r="D178" s="220" t="s">
        <v>158</v>
      </c>
      <c r="E178" s="261" t="s">
        <v>19</v>
      </c>
      <c r="F178" s="262" t="s">
        <v>1008</v>
      </c>
      <c r="G178" s="260"/>
      <c r="H178" s="261" t="s">
        <v>19</v>
      </c>
      <c r="I178" s="263"/>
      <c r="J178" s="260"/>
      <c r="K178" s="260"/>
      <c r="L178" s="264"/>
      <c r="M178" s="265"/>
      <c r="N178" s="266"/>
      <c r="O178" s="266"/>
      <c r="P178" s="266"/>
      <c r="Q178" s="266"/>
      <c r="R178" s="266"/>
      <c r="S178" s="266"/>
      <c r="T178" s="26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8" t="s">
        <v>158</v>
      </c>
      <c r="AU178" s="268" t="s">
        <v>85</v>
      </c>
      <c r="AV178" s="15" t="s">
        <v>83</v>
      </c>
      <c r="AW178" s="15" t="s">
        <v>37</v>
      </c>
      <c r="AX178" s="15" t="s">
        <v>76</v>
      </c>
      <c r="AY178" s="268" t="s">
        <v>139</v>
      </c>
    </row>
    <row r="179" s="15" customFormat="1">
      <c r="A179" s="15"/>
      <c r="B179" s="259"/>
      <c r="C179" s="260"/>
      <c r="D179" s="220" t="s">
        <v>158</v>
      </c>
      <c r="E179" s="261" t="s">
        <v>19</v>
      </c>
      <c r="F179" s="262" t="s">
        <v>1009</v>
      </c>
      <c r="G179" s="260"/>
      <c r="H179" s="261" t="s">
        <v>19</v>
      </c>
      <c r="I179" s="263"/>
      <c r="J179" s="260"/>
      <c r="K179" s="260"/>
      <c r="L179" s="264"/>
      <c r="M179" s="265"/>
      <c r="N179" s="266"/>
      <c r="O179" s="266"/>
      <c r="P179" s="266"/>
      <c r="Q179" s="266"/>
      <c r="R179" s="266"/>
      <c r="S179" s="266"/>
      <c r="T179" s="26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8" t="s">
        <v>158</v>
      </c>
      <c r="AU179" s="268" t="s">
        <v>85</v>
      </c>
      <c r="AV179" s="15" t="s">
        <v>83</v>
      </c>
      <c r="AW179" s="15" t="s">
        <v>37</v>
      </c>
      <c r="AX179" s="15" t="s">
        <v>76</v>
      </c>
      <c r="AY179" s="268" t="s">
        <v>139</v>
      </c>
    </row>
    <row r="180" s="15" customFormat="1">
      <c r="A180" s="15"/>
      <c r="B180" s="259"/>
      <c r="C180" s="260"/>
      <c r="D180" s="220" t="s">
        <v>158</v>
      </c>
      <c r="E180" s="261" t="s">
        <v>19</v>
      </c>
      <c r="F180" s="262" t="s">
        <v>1010</v>
      </c>
      <c r="G180" s="260"/>
      <c r="H180" s="261" t="s">
        <v>19</v>
      </c>
      <c r="I180" s="263"/>
      <c r="J180" s="260"/>
      <c r="K180" s="260"/>
      <c r="L180" s="264"/>
      <c r="M180" s="265"/>
      <c r="N180" s="266"/>
      <c r="O180" s="266"/>
      <c r="P180" s="266"/>
      <c r="Q180" s="266"/>
      <c r="R180" s="266"/>
      <c r="S180" s="266"/>
      <c r="T180" s="26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8" t="s">
        <v>158</v>
      </c>
      <c r="AU180" s="268" t="s">
        <v>85</v>
      </c>
      <c r="AV180" s="15" t="s">
        <v>83</v>
      </c>
      <c r="AW180" s="15" t="s">
        <v>37</v>
      </c>
      <c r="AX180" s="15" t="s">
        <v>76</v>
      </c>
      <c r="AY180" s="268" t="s">
        <v>139</v>
      </c>
    </row>
    <row r="181" s="15" customFormat="1">
      <c r="A181" s="15"/>
      <c r="B181" s="259"/>
      <c r="C181" s="260"/>
      <c r="D181" s="220" t="s">
        <v>158</v>
      </c>
      <c r="E181" s="261" t="s">
        <v>19</v>
      </c>
      <c r="F181" s="262" t="s">
        <v>1011</v>
      </c>
      <c r="G181" s="260"/>
      <c r="H181" s="261" t="s">
        <v>19</v>
      </c>
      <c r="I181" s="263"/>
      <c r="J181" s="260"/>
      <c r="K181" s="260"/>
      <c r="L181" s="264"/>
      <c r="M181" s="265"/>
      <c r="N181" s="266"/>
      <c r="O181" s="266"/>
      <c r="P181" s="266"/>
      <c r="Q181" s="266"/>
      <c r="R181" s="266"/>
      <c r="S181" s="266"/>
      <c r="T181" s="26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8" t="s">
        <v>158</v>
      </c>
      <c r="AU181" s="268" t="s">
        <v>85</v>
      </c>
      <c r="AV181" s="15" t="s">
        <v>83</v>
      </c>
      <c r="AW181" s="15" t="s">
        <v>37</v>
      </c>
      <c r="AX181" s="15" t="s">
        <v>76</v>
      </c>
      <c r="AY181" s="268" t="s">
        <v>139</v>
      </c>
    </row>
    <row r="182" s="15" customFormat="1">
      <c r="A182" s="15"/>
      <c r="B182" s="259"/>
      <c r="C182" s="260"/>
      <c r="D182" s="220" t="s">
        <v>158</v>
      </c>
      <c r="E182" s="261" t="s">
        <v>19</v>
      </c>
      <c r="F182" s="262" t="s">
        <v>1012</v>
      </c>
      <c r="G182" s="260"/>
      <c r="H182" s="261" t="s">
        <v>19</v>
      </c>
      <c r="I182" s="263"/>
      <c r="J182" s="260"/>
      <c r="K182" s="260"/>
      <c r="L182" s="264"/>
      <c r="M182" s="265"/>
      <c r="N182" s="266"/>
      <c r="O182" s="266"/>
      <c r="P182" s="266"/>
      <c r="Q182" s="266"/>
      <c r="R182" s="266"/>
      <c r="S182" s="266"/>
      <c r="T182" s="26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8" t="s">
        <v>158</v>
      </c>
      <c r="AU182" s="268" t="s">
        <v>85</v>
      </c>
      <c r="AV182" s="15" t="s">
        <v>83</v>
      </c>
      <c r="AW182" s="15" t="s">
        <v>37</v>
      </c>
      <c r="AX182" s="15" t="s">
        <v>76</v>
      </c>
      <c r="AY182" s="268" t="s">
        <v>139</v>
      </c>
    </row>
    <row r="183" s="13" customFormat="1">
      <c r="A183" s="13"/>
      <c r="B183" s="227"/>
      <c r="C183" s="228"/>
      <c r="D183" s="220" t="s">
        <v>158</v>
      </c>
      <c r="E183" s="229" t="s">
        <v>19</v>
      </c>
      <c r="F183" s="230" t="s">
        <v>83</v>
      </c>
      <c r="G183" s="228"/>
      <c r="H183" s="231">
        <v>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158</v>
      </c>
      <c r="AU183" s="237" t="s">
        <v>85</v>
      </c>
      <c r="AV183" s="13" t="s">
        <v>85</v>
      </c>
      <c r="AW183" s="13" t="s">
        <v>37</v>
      </c>
      <c r="AX183" s="13" t="s">
        <v>76</v>
      </c>
      <c r="AY183" s="237" t="s">
        <v>139</v>
      </c>
    </row>
    <row r="184" s="16" customFormat="1">
      <c r="A184" s="16"/>
      <c r="B184" s="274"/>
      <c r="C184" s="275"/>
      <c r="D184" s="220" t="s">
        <v>158</v>
      </c>
      <c r="E184" s="276" t="s">
        <v>19</v>
      </c>
      <c r="F184" s="277" t="s">
        <v>1013</v>
      </c>
      <c r="G184" s="275"/>
      <c r="H184" s="278">
        <v>1</v>
      </c>
      <c r="I184" s="279"/>
      <c r="J184" s="275"/>
      <c r="K184" s="275"/>
      <c r="L184" s="280"/>
      <c r="M184" s="281"/>
      <c r="N184" s="282"/>
      <c r="O184" s="282"/>
      <c r="P184" s="282"/>
      <c r="Q184" s="282"/>
      <c r="R184" s="282"/>
      <c r="S184" s="282"/>
      <c r="T184" s="283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84" t="s">
        <v>158</v>
      </c>
      <c r="AU184" s="284" t="s">
        <v>85</v>
      </c>
      <c r="AV184" s="16" t="s">
        <v>160</v>
      </c>
      <c r="AW184" s="16" t="s">
        <v>37</v>
      </c>
      <c r="AX184" s="16" t="s">
        <v>76</v>
      </c>
      <c r="AY184" s="284" t="s">
        <v>139</v>
      </c>
    </row>
    <row r="185" s="14" customFormat="1">
      <c r="A185" s="14"/>
      <c r="B185" s="248"/>
      <c r="C185" s="249"/>
      <c r="D185" s="220" t="s">
        <v>158</v>
      </c>
      <c r="E185" s="250" t="s">
        <v>19</v>
      </c>
      <c r="F185" s="251" t="s">
        <v>266</v>
      </c>
      <c r="G185" s="249"/>
      <c r="H185" s="252">
        <v>1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158</v>
      </c>
      <c r="AU185" s="258" t="s">
        <v>85</v>
      </c>
      <c r="AV185" s="14" t="s">
        <v>146</v>
      </c>
      <c r="AW185" s="14" t="s">
        <v>37</v>
      </c>
      <c r="AX185" s="14" t="s">
        <v>83</v>
      </c>
      <c r="AY185" s="258" t="s">
        <v>139</v>
      </c>
    </row>
    <row r="186" s="12" customFormat="1" ht="22.8" customHeight="1">
      <c r="A186" s="12"/>
      <c r="B186" s="191"/>
      <c r="C186" s="192"/>
      <c r="D186" s="193" t="s">
        <v>75</v>
      </c>
      <c r="E186" s="205" t="s">
        <v>633</v>
      </c>
      <c r="F186" s="205" t="s">
        <v>634</v>
      </c>
      <c r="G186" s="192"/>
      <c r="H186" s="192"/>
      <c r="I186" s="195"/>
      <c r="J186" s="206">
        <f>BK186</f>
        <v>0</v>
      </c>
      <c r="K186" s="192"/>
      <c r="L186" s="197"/>
      <c r="M186" s="198"/>
      <c r="N186" s="199"/>
      <c r="O186" s="199"/>
      <c r="P186" s="200">
        <f>SUM(P187:P200)</f>
        <v>0</v>
      </c>
      <c r="Q186" s="199"/>
      <c r="R186" s="200">
        <f>SUM(R187:R200)</f>
        <v>0</v>
      </c>
      <c r="S186" s="199"/>
      <c r="T186" s="201">
        <f>SUM(T187:T200)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2" t="s">
        <v>172</v>
      </c>
      <c r="AT186" s="203" t="s">
        <v>75</v>
      </c>
      <c r="AU186" s="203" t="s">
        <v>83</v>
      </c>
      <c r="AY186" s="202" t="s">
        <v>139</v>
      </c>
      <c r="BK186" s="204">
        <f>SUM(BK187:BK200)</f>
        <v>0</v>
      </c>
    </row>
    <row r="187" s="2" customFormat="1" ht="16.5" customHeight="1">
      <c r="A187" s="41"/>
      <c r="B187" s="42"/>
      <c r="C187" s="207" t="s">
        <v>320</v>
      </c>
      <c r="D187" s="207" t="s">
        <v>141</v>
      </c>
      <c r="E187" s="208" t="s">
        <v>1014</v>
      </c>
      <c r="F187" s="209" t="s">
        <v>634</v>
      </c>
      <c r="G187" s="210" t="s">
        <v>999</v>
      </c>
      <c r="H187" s="211">
        <v>1</v>
      </c>
      <c r="I187" s="212"/>
      <c r="J187" s="213">
        <f>ROUND(I187*H187,2)</f>
        <v>0</v>
      </c>
      <c r="K187" s="209" t="s">
        <v>145</v>
      </c>
      <c r="L187" s="47"/>
      <c r="M187" s="214" t="s">
        <v>19</v>
      </c>
      <c r="N187" s="215" t="s">
        <v>47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146</v>
      </c>
      <c r="AT187" s="218" t="s">
        <v>141</v>
      </c>
      <c r="AU187" s="218" t="s">
        <v>85</v>
      </c>
      <c r="AY187" s="20" t="s">
        <v>139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83</v>
      </c>
      <c r="BK187" s="219">
        <f>ROUND(I187*H187,2)</f>
        <v>0</v>
      </c>
      <c r="BL187" s="20" t="s">
        <v>146</v>
      </c>
      <c r="BM187" s="218" t="s">
        <v>513</v>
      </c>
    </row>
    <row r="188" s="2" customFormat="1">
      <c r="A188" s="41"/>
      <c r="B188" s="42"/>
      <c r="C188" s="43"/>
      <c r="D188" s="220" t="s">
        <v>148</v>
      </c>
      <c r="E188" s="43"/>
      <c r="F188" s="221" t="s">
        <v>634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148</v>
      </c>
      <c r="AU188" s="20" t="s">
        <v>85</v>
      </c>
    </row>
    <row r="189" s="2" customFormat="1">
      <c r="A189" s="41"/>
      <c r="B189" s="42"/>
      <c r="C189" s="43"/>
      <c r="D189" s="225" t="s">
        <v>150</v>
      </c>
      <c r="E189" s="43"/>
      <c r="F189" s="226" t="s">
        <v>1015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150</v>
      </c>
      <c r="AU189" s="20" t="s">
        <v>85</v>
      </c>
    </row>
    <row r="190" s="15" customFormat="1">
      <c r="A190" s="15"/>
      <c r="B190" s="259"/>
      <c r="C190" s="260"/>
      <c r="D190" s="220" t="s">
        <v>158</v>
      </c>
      <c r="E190" s="261" t="s">
        <v>19</v>
      </c>
      <c r="F190" s="262" t="s">
        <v>1016</v>
      </c>
      <c r="G190" s="260"/>
      <c r="H190" s="261" t="s">
        <v>19</v>
      </c>
      <c r="I190" s="263"/>
      <c r="J190" s="260"/>
      <c r="K190" s="260"/>
      <c r="L190" s="264"/>
      <c r="M190" s="265"/>
      <c r="N190" s="266"/>
      <c r="O190" s="266"/>
      <c r="P190" s="266"/>
      <c r="Q190" s="266"/>
      <c r="R190" s="266"/>
      <c r="S190" s="266"/>
      <c r="T190" s="26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8" t="s">
        <v>158</v>
      </c>
      <c r="AU190" s="268" t="s">
        <v>85</v>
      </c>
      <c r="AV190" s="15" t="s">
        <v>83</v>
      </c>
      <c r="AW190" s="15" t="s">
        <v>37</v>
      </c>
      <c r="AX190" s="15" t="s">
        <v>76</v>
      </c>
      <c r="AY190" s="268" t="s">
        <v>139</v>
      </c>
    </row>
    <row r="191" s="15" customFormat="1">
      <c r="A191" s="15"/>
      <c r="B191" s="259"/>
      <c r="C191" s="260"/>
      <c r="D191" s="220" t="s">
        <v>158</v>
      </c>
      <c r="E191" s="261" t="s">
        <v>19</v>
      </c>
      <c r="F191" s="262" t="s">
        <v>1017</v>
      </c>
      <c r="G191" s="260"/>
      <c r="H191" s="261" t="s">
        <v>19</v>
      </c>
      <c r="I191" s="263"/>
      <c r="J191" s="260"/>
      <c r="K191" s="260"/>
      <c r="L191" s="264"/>
      <c r="M191" s="265"/>
      <c r="N191" s="266"/>
      <c r="O191" s="266"/>
      <c r="P191" s="266"/>
      <c r="Q191" s="266"/>
      <c r="R191" s="266"/>
      <c r="S191" s="266"/>
      <c r="T191" s="26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8" t="s">
        <v>158</v>
      </c>
      <c r="AU191" s="268" t="s">
        <v>85</v>
      </c>
      <c r="AV191" s="15" t="s">
        <v>83</v>
      </c>
      <c r="AW191" s="15" t="s">
        <v>37</v>
      </c>
      <c r="AX191" s="15" t="s">
        <v>76</v>
      </c>
      <c r="AY191" s="268" t="s">
        <v>139</v>
      </c>
    </row>
    <row r="192" s="15" customFormat="1">
      <c r="A192" s="15"/>
      <c r="B192" s="259"/>
      <c r="C192" s="260"/>
      <c r="D192" s="220" t="s">
        <v>158</v>
      </c>
      <c r="E192" s="261" t="s">
        <v>19</v>
      </c>
      <c r="F192" s="262" t="s">
        <v>1018</v>
      </c>
      <c r="G192" s="260"/>
      <c r="H192" s="261" t="s">
        <v>19</v>
      </c>
      <c r="I192" s="263"/>
      <c r="J192" s="260"/>
      <c r="K192" s="260"/>
      <c r="L192" s="264"/>
      <c r="M192" s="265"/>
      <c r="N192" s="266"/>
      <c r="O192" s="266"/>
      <c r="P192" s="266"/>
      <c r="Q192" s="266"/>
      <c r="R192" s="266"/>
      <c r="S192" s="266"/>
      <c r="T192" s="26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8" t="s">
        <v>158</v>
      </c>
      <c r="AU192" s="268" t="s">
        <v>85</v>
      </c>
      <c r="AV192" s="15" t="s">
        <v>83</v>
      </c>
      <c r="AW192" s="15" t="s">
        <v>37</v>
      </c>
      <c r="AX192" s="15" t="s">
        <v>76</v>
      </c>
      <c r="AY192" s="268" t="s">
        <v>139</v>
      </c>
    </row>
    <row r="193" s="15" customFormat="1">
      <c r="A193" s="15"/>
      <c r="B193" s="259"/>
      <c r="C193" s="260"/>
      <c r="D193" s="220" t="s">
        <v>158</v>
      </c>
      <c r="E193" s="261" t="s">
        <v>19</v>
      </c>
      <c r="F193" s="262" t="s">
        <v>1010</v>
      </c>
      <c r="G193" s="260"/>
      <c r="H193" s="261" t="s">
        <v>19</v>
      </c>
      <c r="I193" s="263"/>
      <c r="J193" s="260"/>
      <c r="K193" s="260"/>
      <c r="L193" s="264"/>
      <c r="M193" s="265"/>
      <c r="N193" s="266"/>
      <c r="O193" s="266"/>
      <c r="P193" s="266"/>
      <c r="Q193" s="266"/>
      <c r="R193" s="266"/>
      <c r="S193" s="266"/>
      <c r="T193" s="267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8" t="s">
        <v>158</v>
      </c>
      <c r="AU193" s="268" t="s">
        <v>85</v>
      </c>
      <c r="AV193" s="15" t="s">
        <v>83</v>
      </c>
      <c r="AW193" s="15" t="s">
        <v>37</v>
      </c>
      <c r="AX193" s="15" t="s">
        <v>76</v>
      </c>
      <c r="AY193" s="268" t="s">
        <v>139</v>
      </c>
    </row>
    <row r="194" s="15" customFormat="1">
      <c r="A194" s="15"/>
      <c r="B194" s="259"/>
      <c r="C194" s="260"/>
      <c r="D194" s="220" t="s">
        <v>158</v>
      </c>
      <c r="E194" s="261" t="s">
        <v>19</v>
      </c>
      <c r="F194" s="262" t="s">
        <v>1019</v>
      </c>
      <c r="G194" s="260"/>
      <c r="H194" s="261" t="s">
        <v>19</v>
      </c>
      <c r="I194" s="263"/>
      <c r="J194" s="260"/>
      <c r="K194" s="260"/>
      <c r="L194" s="264"/>
      <c r="M194" s="265"/>
      <c r="N194" s="266"/>
      <c r="O194" s="266"/>
      <c r="P194" s="266"/>
      <c r="Q194" s="266"/>
      <c r="R194" s="266"/>
      <c r="S194" s="266"/>
      <c r="T194" s="26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8" t="s">
        <v>158</v>
      </c>
      <c r="AU194" s="268" t="s">
        <v>85</v>
      </c>
      <c r="AV194" s="15" t="s">
        <v>83</v>
      </c>
      <c r="AW194" s="15" t="s">
        <v>37</v>
      </c>
      <c r="AX194" s="15" t="s">
        <v>76</v>
      </c>
      <c r="AY194" s="268" t="s">
        <v>139</v>
      </c>
    </row>
    <row r="195" s="15" customFormat="1">
      <c r="A195" s="15"/>
      <c r="B195" s="259"/>
      <c r="C195" s="260"/>
      <c r="D195" s="220" t="s">
        <v>158</v>
      </c>
      <c r="E195" s="261" t="s">
        <v>19</v>
      </c>
      <c r="F195" s="262" t="s">
        <v>1020</v>
      </c>
      <c r="G195" s="260"/>
      <c r="H195" s="261" t="s">
        <v>19</v>
      </c>
      <c r="I195" s="263"/>
      <c r="J195" s="260"/>
      <c r="K195" s="260"/>
      <c r="L195" s="264"/>
      <c r="M195" s="265"/>
      <c r="N195" s="266"/>
      <c r="O195" s="266"/>
      <c r="P195" s="266"/>
      <c r="Q195" s="266"/>
      <c r="R195" s="266"/>
      <c r="S195" s="266"/>
      <c r="T195" s="26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8" t="s">
        <v>158</v>
      </c>
      <c r="AU195" s="268" t="s">
        <v>85</v>
      </c>
      <c r="AV195" s="15" t="s">
        <v>83</v>
      </c>
      <c r="AW195" s="15" t="s">
        <v>37</v>
      </c>
      <c r="AX195" s="15" t="s">
        <v>76</v>
      </c>
      <c r="AY195" s="268" t="s">
        <v>139</v>
      </c>
    </row>
    <row r="196" s="15" customFormat="1">
      <c r="A196" s="15"/>
      <c r="B196" s="259"/>
      <c r="C196" s="260"/>
      <c r="D196" s="220" t="s">
        <v>158</v>
      </c>
      <c r="E196" s="261" t="s">
        <v>19</v>
      </c>
      <c r="F196" s="262" t="s">
        <v>1021</v>
      </c>
      <c r="G196" s="260"/>
      <c r="H196" s="261" t="s">
        <v>19</v>
      </c>
      <c r="I196" s="263"/>
      <c r="J196" s="260"/>
      <c r="K196" s="260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158</v>
      </c>
      <c r="AU196" s="268" t="s">
        <v>85</v>
      </c>
      <c r="AV196" s="15" t="s">
        <v>83</v>
      </c>
      <c r="AW196" s="15" t="s">
        <v>37</v>
      </c>
      <c r="AX196" s="15" t="s">
        <v>76</v>
      </c>
      <c r="AY196" s="268" t="s">
        <v>139</v>
      </c>
    </row>
    <row r="197" s="15" customFormat="1">
      <c r="A197" s="15"/>
      <c r="B197" s="259"/>
      <c r="C197" s="260"/>
      <c r="D197" s="220" t="s">
        <v>158</v>
      </c>
      <c r="E197" s="261" t="s">
        <v>19</v>
      </c>
      <c r="F197" s="262" t="s">
        <v>1022</v>
      </c>
      <c r="G197" s="260"/>
      <c r="H197" s="261" t="s">
        <v>19</v>
      </c>
      <c r="I197" s="263"/>
      <c r="J197" s="260"/>
      <c r="K197" s="260"/>
      <c r="L197" s="264"/>
      <c r="M197" s="265"/>
      <c r="N197" s="266"/>
      <c r="O197" s="266"/>
      <c r="P197" s="266"/>
      <c r="Q197" s="266"/>
      <c r="R197" s="266"/>
      <c r="S197" s="266"/>
      <c r="T197" s="26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8" t="s">
        <v>158</v>
      </c>
      <c r="AU197" s="268" t="s">
        <v>85</v>
      </c>
      <c r="AV197" s="15" t="s">
        <v>83</v>
      </c>
      <c r="AW197" s="15" t="s">
        <v>37</v>
      </c>
      <c r="AX197" s="15" t="s">
        <v>76</v>
      </c>
      <c r="AY197" s="268" t="s">
        <v>139</v>
      </c>
    </row>
    <row r="198" s="15" customFormat="1">
      <c r="A198" s="15"/>
      <c r="B198" s="259"/>
      <c r="C198" s="260"/>
      <c r="D198" s="220" t="s">
        <v>158</v>
      </c>
      <c r="E198" s="261" t="s">
        <v>19</v>
      </c>
      <c r="F198" s="262" t="s">
        <v>1023</v>
      </c>
      <c r="G198" s="260"/>
      <c r="H198" s="261" t="s">
        <v>19</v>
      </c>
      <c r="I198" s="263"/>
      <c r="J198" s="260"/>
      <c r="K198" s="260"/>
      <c r="L198" s="264"/>
      <c r="M198" s="265"/>
      <c r="N198" s="266"/>
      <c r="O198" s="266"/>
      <c r="P198" s="266"/>
      <c r="Q198" s="266"/>
      <c r="R198" s="266"/>
      <c r="S198" s="266"/>
      <c r="T198" s="26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8" t="s">
        <v>158</v>
      </c>
      <c r="AU198" s="268" t="s">
        <v>85</v>
      </c>
      <c r="AV198" s="15" t="s">
        <v>83</v>
      </c>
      <c r="AW198" s="15" t="s">
        <v>37</v>
      </c>
      <c r="AX198" s="15" t="s">
        <v>76</v>
      </c>
      <c r="AY198" s="268" t="s">
        <v>139</v>
      </c>
    </row>
    <row r="199" s="13" customFormat="1">
      <c r="A199" s="13"/>
      <c r="B199" s="227"/>
      <c r="C199" s="228"/>
      <c r="D199" s="220" t="s">
        <v>158</v>
      </c>
      <c r="E199" s="229" t="s">
        <v>19</v>
      </c>
      <c r="F199" s="230" t="s">
        <v>83</v>
      </c>
      <c r="G199" s="228"/>
      <c r="H199" s="231">
        <v>1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158</v>
      </c>
      <c r="AU199" s="237" t="s">
        <v>85</v>
      </c>
      <c r="AV199" s="13" t="s">
        <v>85</v>
      </c>
      <c r="AW199" s="13" t="s">
        <v>37</v>
      </c>
      <c r="AX199" s="13" t="s">
        <v>76</v>
      </c>
      <c r="AY199" s="237" t="s">
        <v>139</v>
      </c>
    </row>
    <row r="200" s="14" customFormat="1">
      <c r="A200" s="14"/>
      <c r="B200" s="248"/>
      <c r="C200" s="249"/>
      <c r="D200" s="220" t="s">
        <v>158</v>
      </c>
      <c r="E200" s="250" t="s">
        <v>19</v>
      </c>
      <c r="F200" s="251" t="s">
        <v>266</v>
      </c>
      <c r="G200" s="249"/>
      <c r="H200" s="252">
        <v>1</v>
      </c>
      <c r="I200" s="253"/>
      <c r="J200" s="249"/>
      <c r="K200" s="249"/>
      <c r="L200" s="254"/>
      <c r="M200" s="285"/>
      <c r="N200" s="286"/>
      <c r="O200" s="286"/>
      <c r="P200" s="286"/>
      <c r="Q200" s="286"/>
      <c r="R200" s="286"/>
      <c r="S200" s="286"/>
      <c r="T200" s="28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158</v>
      </c>
      <c r="AU200" s="258" t="s">
        <v>85</v>
      </c>
      <c r="AV200" s="14" t="s">
        <v>146</v>
      </c>
      <c r="AW200" s="14" t="s">
        <v>37</v>
      </c>
      <c r="AX200" s="14" t="s">
        <v>83</v>
      </c>
      <c r="AY200" s="258" t="s">
        <v>139</v>
      </c>
    </row>
    <row r="201" s="2" customFormat="1" ht="6.96" customHeight="1">
      <c r="A201" s="41"/>
      <c r="B201" s="62"/>
      <c r="C201" s="63"/>
      <c r="D201" s="63"/>
      <c r="E201" s="63"/>
      <c r="F201" s="63"/>
      <c r="G201" s="63"/>
      <c r="H201" s="63"/>
      <c r="I201" s="63"/>
      <c r="J201" s="63"/>
      <c r="K201" s="63"/>
      <c r="L201" s="47"/>
      <c r="M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</row>
  </sheetData>
  <sheetProtection sheet="1" autoFilter="0" formatColumns="0" formatRows="0" objects="1" scenarios="1" spinCount="100000" saltValue="Zw8Gsz5+1Wi/36TFrcFrm3sDxJkouitKHwEfLE5WllbvJPcc5fvXY3FS6psUUg2aFSFsbIu4rmh7hZxFlyexFw==" hashValue="BPD/9/i9FXa2cHfUU2CGww0TCiucVWlwr2a+b8sVjnButOR4EW5PNtLElFS0OEWGU6a3vr/0uvVBGrGm0obtig==" algorithmName="SHA-512" password="CC35"/>
  <autoFilter ref="C89:K20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5_01/224313121"/>
    <hyperlink ref="F105" r:id="rId2" display="https://podminky.urs.cz/item/CS_URS_2025_01/871181211"/>
    <hyperlink ref="F112" r:id="rId3" display="https://podminky.urs.cz/item/CS_URS_2025_01/871241211"/>
    <hyperlink ref="F119" r:id="rId4" display="https://podminky.urs.cz/item/CS_URS_2025_01/877181101"/>
    <hyperlink ref="F128" r:id="rId5" display="https://podminky.urs.cz/item/CS_URS_2025_01/877241101"/>
    <hyperlink ref="F141" r:id="rId6" display="https://podminky.urs.cz/item/CS_URS_2025_01/891241112"/>
    <hyperlink ref="F148" r:id="rId7" display="https://podminky.urs.cz/item/CS_URS_2025_01/733390305"/>
    <hyperlink ref="F151" r:id="rId8" display="https://podminky.urs.cz/item/CS_URS_2025_01/733811244"/>
    <hyperlink ref="F165" r:id="rId9" display="https://podminky.urs.cz/item/CS_URS_2025_01/460671112"/>
    <hyperlink ref="F170" r:id="rId10" display="https://podminky.urs.cz/item/CS_URS_2025_01/010001000"/>
    <hyperlink ref="F189" r:id="rId11" display="https://podminky.urs.cz/item/CS_URS_2025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DRAKISA202409 - Dětský domov Tachov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1024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29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ROUND((SUM(BE88:BE203)),  2)</f>
        <v>0</v>
      </c>
      <c r="G33" s="41"/>
      <c r="H33" s="41"/>
      <c r="I33" s="151">
        <v>0.20999999999999999</v>
      </c>
      <c r="J33" s="150">
        <f>ROUND(((SUM(BE88:BE203))*I33),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ROUND((SUM(BF88:BF203)),  2)</f>
        <v>0</v>
      </c>
      <c r="G34" s="41"/>
      <c r="H34" s="41"/>
      <c r="I34" s="151">
        <v>0.12</v>
      </c>
      <c r="J34" s="150">
        <f>ROUND(((SUM(BF88:BF203))*I34),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ROUND((SUM(BG88:BG203)),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ROUND((SUM(BH88:BH203)),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ROUND((SUM(BI88:BI203)),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DRAKISA202409 - Dětský domov Tachov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D.1.4.3 - Elektroinstalace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Petra Jilemnického 576, 347 01 Tachov</v>
      </c>
      <c r="G52" s="43"/>
      <c r="H52" s="43"/>
      <c r="I52" s="35" t="s">
        <v>23</v>
      </c>
      <c r="J52" s="75" t="str">
        <f>IF(J12="","",J12)</f>
        <v>19. 12. 2024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Plzeňský kraj, Škroupova 1760/18, 301 00 Plzeň</v>
      </c>
      <c r="G54" s="43"/>
      <c r="H54" s="43"/>
      <c r="I54" s="35" t="s">
        <v>33</v>
      </c>
      <c r="J54" s="39" t="str">
        <f>E21</f>
        <v>Drakisa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113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116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921</v>
      </c>
      <c r="E62" s="171"/>
      <c r="F62" s="171"/>
      <c r="G62" s="171"/>
      <c r="H62" s="171"/>
      <c r="I62" s="171"/>
      <c r="J62" s="172">
        <f>J177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1025</v>
      </c>
      <c r="E63" s="177"/>
      <c r="F63" s="177"/>
      <c r="G63" s="177"/>
      <c r="H63" s="177"/>
      <c r="I63" s="177"/>
      <c r="J63" s="178">
        <f>J178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1026</v>
      </c>
      <c r="E64" s="177"/>
      <c r="F64" s="177"/>
      <c r="G64" s="177"/>
      <c r="H64" s="177"/>
      <c r="I64" s="177"/>
      <c r="J64" s="178">
        <f>J184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922</v>
      </c>
      <c r="E65" s="177"/>
      <c r="F65" s="177"/>
      <c r="G65" s="177"/>
      <c r="H65" s="177"/>
      <c r="I65" s="177"/>
      <c r="J65" s="178">
        <f>J187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119</v>
      </c>
      <c r="E66" s="171"/>
      <c r="F66" s="171"/>
      <c r="G66" s="171"/>
      <c r="H66" s="171"/>
      <c r="I66" s="171"/>
      <c r="J66" s="172">
        <f>J194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120</v>
      </c>
      <c r="E67" s="177"/>
      <c r="F67" s="177"/>
      <c r="G67" s="177"/>
      <c r="H67" s="177"/>
      <c r="I67" s="177"/>
      <c r="J67" s="178">
        <f>J195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1027</v>
      </c>
      <c r="E68" s="177"/>
      <c r="F68" s="177"/>
      <c r="G68" s="177"/>
      <c r="H68" s="177"/>
      <c r="I68" s="177"/>
      <c r="J68" s="178">
        <f>J200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124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DRAKISA202409 - Dětský domov Tachov</v>
      </c>
      <c r="F78" s="35"/>
      <c r="G78" s="35"/>
      <c r="H78" s="35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99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D.1.4.3 - Elektroinstalace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Petra Jilemnického 576, 347 01 Tachov</v>
      </c>
      <c r="G82" s="43"/>
      <c r="H82" s="43"/>
      <c r="I82" s="35" t="s">
        <v>23</v>
      </c>
      <c r="J82" s="75" t="str">
        <f>IF(J12="","",J12)</f>
        <v>19. 12. 2024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Plzeňský kraj, Škroupova 1760/18, 301 00 Plzeň</v>
      </c>
      <c r="G84" s="43"/>
      <c r="H84" s="43"/>
      <c r="I84" s="35" t="s">
        <v>33</v>
      </c>
      <c r="J84" s="39" t="str">
        <f>E21</f>
        <v>Drakisa s.r.o.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38</v>
      </c>
      <c r="J85" s="39" t="str">
        <f>E24</f>
        <v xml:space="preserve"> 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125</v>
      </c>
      <c r="D87" s="183" t="s">
        <v>61</v>
      </c>
      <c r="E87" s="183" t="s">
        <v>57</v>
      </c>
      <c r="F87" s="183" t="s">
        <v>58</v>
      </c>
      <c r="G87" s="183" t="s">
        <v>126</v>
      </c>
      <c r="H87" s="183" t="s">
        <v>127</v>
      </c>
      <c r="I87" s="183" t="s">
        <v>128</v>
      </c>
      <c r="J87" s="183" t="s">
        <v>103</v>
      </c>
      <c r="K87" s="184" t="s">
        <v>129</v>
      </c>
      <c r="L87" s="185"/>
      <c r="M87" s="95" t="s">
        <v>19</v>
      </c>
      <c r="N87" s="96" t="s">
        <v>46</v>
      </c>
      <c r="O87" s="96" t="s">
        <v>130</v>
      </c>
      <c r="P87" s="96" t="s">
        <v>131</v>
      </c>
      <c r="Q87" s="96" t="s">
        <v>132</v>
      </c>
      <c r="R87" s="96" t="s">
        <v>133</v>
      </c>
      <c r="S87" s="96" t="s">
        <v>134</v>
      </c>
      <c r="T87" s="97" t="s">
        <v>135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136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P89+P177+P194</f>
        <v>0</v>
      </c>
      <c r="Q88" s="99"/>
      <c r="R88" s="188">
        <f>R89+R177+R194</f>
        <v>0.085387500000000005</v>
      </c>
      <c r="S88" s="99"/>
      <c r="T88" s="189">
        <f>T89+T177+T194</f>
        <v>0.48999999999999999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75</v>
      </c>
      <c r="AU88" s="20" t="s">
        <v>104</v>
      </c>
      <c r="BK88" s="190">
        <f>BK89+BK177+BK194</f>
        <v>0</v>
      </c>
    </row>
    <row r="89" s="12" customFormat="1" ht="25.92" customHeight="1">
      <c r="A89" s="12"/>
      <c r="B89" s="191"/>
      <c r="C89" s="192"/>
      <c r="D89" s="193" t="s">
        <v>75</v>
      </c>
      <c r="E89" s="194" t="s">
        <v>432</v>
      </c>
      <c r="F89" s="194" t="s">
        <v>433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</f>
        <v>0</v>
      </c>
      <c r="Q89" s="199"/>
      <c r="R89" s="200">
        <f>R90</f>
        <v>0.085387500000000005</v>
      </c>
      <c r="S89" s="199"/>
      <c r="T89" s="201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85</v>
      </c>
      <c r="AT89" s="203" t="s">
        <v>75</v>
      </c>
      <c r="AU89" s="203" t="s">
        <v>76</v>
      </c>
      <c r="AY89" s="202" t="s">
        <v>139</v>
      </c>
      <c r="BK89" s="204">
        <f>BK90</f>
        <v>0</v>
      </c>
    </row>
    <row r="90" s="12" customFormat="1" ht="22.8" customHeight="1">
      <c r="A90" s="12"/>
      <c r="B90" s="191"/>
      <c r="C90" s="192"/>
      <c r="D90" s="193" t="s">
        <v>75</v>
      </c>
      <c r="E90" s="205" t="s">
        <v>477</v>
      </c>
      <c r="F90" s="205" t="s">
        <v>478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SUM(P91:P176)</f>
        <v>0</v>
      </c>
      <c r="Q90" s="199"/>
      <c r="R90" s="200">
        <f>SUM(R91:R176)</f>
        <v>0.085387500000000005</v>
      </c>
      <c r="S90" s="199"/>
      <c r="T90" s="201">
        <f>SUM(T91:T176)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85</v>
      </c>
      <c r="AT90" s="203" t="s">
        <v>75</v>
      </c>
      <c r="AU90" s="203" t="s">
        <v>83</v>
      </c>
      <c r="AY90" s="202" t="s">
        <v>139</v>
      </c>
      <c r="BK90" s="204">
        <f>SUM(BK91:BK176)</f>
        <v>0</v>
      </c>
    </row>
    <row r="91" s="2" customFormat="1" ht="16.5" customHeight="1">
      <c r="A91" s="41"/>
      <c r="B91" s="42"/>
      <c r="C91" s="207" t="s">
        <v>83</v>
      </c>
      <c r="D91" s="207" t="s">
        <v>141</v>
      </c>
      <c r="E91" s="208" t="s">
        <v>1028</v>
      </c>
      <c r="F91" s="209" t="s">
        <v>1029</v>
      </c>
      <c r="G91" s="210" t="s">
        <v>208</v>
      </c>
      <c r="H91" s="211">
        <v>46</v>
      </c>
      <c r="I91" s="212"/>
      <c r="J91" s="213">
        <f>ROUND(I91*H91,2)</f>
        <v>0</v>
      </c>
      <c r="K91" s="209" t="s">
        <v>145</v>
      </c>
      <c r="L91" s="47"/>
      <c r="M91" s="214" t="s">
        <v>19</v>
      </c>
      <c r="N91" s="215" t="s">
        <v>47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240</v>
      </c>
      <c r="AT91" s="218" t="s">
        <v>141</v>
      </c>
      <c r="AU91" s="218" t="s">
        <v>85</v>
      </c>
      <c r="AY91" s="20" t="s">
        <v>139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83</v>
      </c>
      <c r="BK91" s="219">
        <f>ROUND(I91*H91,2)</f>
        <v>0</v>
      </c>
      <c r="BL91" s="20" t="s">
        <v>240</v>
      </c>
      <c r="BM91" s="218" t="s">
        <v>85</v>
      </c>
    </row>
    <row r="92" s="2" customFormat="1">
      <c r="A92" s="41"/>
      <c r="B92" s="42"/>
      <c r="C92" s="43"/>
      <c r="D92" s="220" t="s">
        <v>148</v>
      </c>
      <c r="E92" s="43"/>
      <c r="F92" s="221" t="s">
        <v>1030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148</v>
      </c>
      <c r="AU92" s="20" t="s">
        <v>85</v>
      </c>
    </row>
    <row r="93" s="2" customFormat="1">
      <c r="A93" s="41"/>
      <c r="B93" s="42"/>
      <c r="C93" s="43"/>
      <c r="D93" s="225" t="s">
        <v>150</v>
      </c>
      <c r="E93" s="43"/>
      <c r="F93" s="226" t="s">
        <v>1031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150</v>
      </c>
      <c r="AU93" s="20" t="s">
        <v>85</v>
      </c>
    </row>
    <row r="94" s="2" customFormat="1" ht="16.5" customHeight="1">
      <c r="A94" s="41"/>
      <c r="B94" s="42"/>
      <c r="C94" s="238" t="s">
        <v>85</v>
      </c>
      <c r="D94" s="238" t="s">
        <v>188</v>
      </c>
      <c r="E94" s="239" t="s">
        <v>1032</v>
      </c>
      <c r="F94" s="240" t="s">
        <v>1033</v>
      </c>
      <c r="G94" s="241" t="s">
        <v>208</v>
      </c>
      <c r="H94" s="242">
        <v>48.299999999999997</v>
      </c>
      <c r="I94" s="243"/>
      <c r="J94" s="244">
        <f>ROUND(I94*H94,2)</f>
        <v>0</v>
      </c>
      <c r="K94" s="240" t="s">
        <v>145</v>
      </c>
      <c r="L94" s="245"/>
      <c r="M94" s="246" t="s">
        <v>19</v>
      </c>
      <c r="N94" s="247" t="s">
        <v>47</v>
      </c>
      <c r="O94" s="87"/>
      <c r="P94" s="216">
        <f>O94*H94</f>
        <v>0</v>
      </c>
      <c r="Q94" s="216">
        <v>6.9999999999999994E-05</v>
      </c>
      <c r="R94" s="216">
        <f>Q94*H94</f>
        <v>0.0033809999999999995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352</v>
      </c>
      <c r="AT94" s="218" t="s">
        <v>188</v>
      </c>
      <c r="AU94" s="218" t="s">
        <v>85</v>
      </c>
      <c r="AY94" s="20" t="s">
        <v>139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83</v>
      </c>
      <c r="BK94" s="219">
        <f>ROUND(I94*H94,2)</f>
        <v>0</v>
      </c>
      <c r="BL94" s="20" t="s">
        <v>240</v>
      </c>
      <c r="BM94" s="218" t="s">
        <v>146</v>
      </c>
    </row>
    <row r="95" s="2" customFormat="1">
      <c r="A95" s="41"/>
      <c r="B95" s="42"/>
      <c r="C95" s="43"/>
      <c r="D95" s="220" t="s">
        <v>148</v>
      </c>
      <c r="E95" s="43"/>
      <c r="F95" s="221" t="s">
        <v>1033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148</v>
      </c>
      <c r="AU95" s="20" t="s">
        <v>85</v>
      </c>
    </row>
    <row r="96" s="13" customFormat="1">
      <c r="A96" s="13"/>
      <c r="B96" s="227"/>
      <c r="C96" s="228"/>
      <c r="D96" s="220" t="s">
        <v>158</v>
      </c>
      <c r="E96" s="229" t="s">
        <v>19</v>
      </c>
      <c r="F96" s="230" t="s">
        <v>1034</v>
      </c>
      <c r="G96" s="228"/>
      <c r="H96" s="231">
        <v>48.299999999999997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158</v>
      </c>
      <c r="AU96" s="237" t="s">
        <v>85</v>
      </c>
      <c r="AV96" s="13" t="s">
        <v>85</v>
      </c>
      <c r="AW96" s="13" t="s">
        <v>37</v>
      </c>
      <c r="AX96" s="13" t="s">
        <v>76</v>
      </c>
      <c r="AY96" s="237" t="s">
        <v>139</v>
      </c>
    </row>
    <row r="97" s="14" customFormat="1">
      <c r="A97" s="14"/>
      <c r="B97" s="248"/>
      <c r="C97" s="249"/>
      <c r="D97" s="220" t="s">
        <v>158</v>
      </c>
      <c r="E97" s="250" t="s">
        <v>19</v>
      </c>
      <c r="F97" s="251" t="s">
        <v>266</v>
      </c>
      <c r="G97" s="249"/>
      <c r="H97" s="252">
        <v>48.299999999999997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8" t="s">
        <v>158</v>
      </c>
      <c r="AU97" s="258" t="s">
        <v>85</v>
      </c>
      <c r="AV97" s="14" t="s">
        <v>146</v>
      </c>
      <c r="AW97" s="14" t="s">
        <v>37</v>
      </c>
      <c r="AX97" s="14" t="s">
        <v>83</v>
      </c>
      <c r="AY97" s="258" t="s">
        <v>139</v>
      </c>
    </row>
    <row r="98" s="2" customFormat="1" ht="21.75" customHeight="1">
      <c r="A98" s="41"/>
      <c r="B98" s="42"/>
      <c r="C98" s="207" t="s">
        <v>160</v>
      </c>
      <c r="D98" s="207" t="s">
        <v>141</v>
      </c>
      <c r="E98" s="208" t="s">
        <v>1035</v>
      </c>
      <c r="F98" s="209" t="s">
        <v>1036</v>
      </c>
      <c r="G98" s="210" t="s">
        <v>208</v>
      </c>
      <c r="H98" s="211">
        <v>15</v>
      </c>
      <c r="I98" s="212"/>
      <c r="J98" s="213">
        <f>ROUND(I98*H98,2)</f>
        <v>0</v>
      </c>
      <c r="K98" s="209" t="s">
        <v>145</v>
      </c>
      <c r="L98" s="47"/>
      <c r="M98" s="214" t="s">
        <v>19</v>
      </c>
      <c r="N98" s="215" t="s">
        <v>47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240</v>
      </c>
      <c r="AT98" s="218" t="s">
        <v>141</v>
      </c>
      <c r="AU98" s="218" t="s">
        <v>85</v>
      </c>
      <c r="AY98" s="20" t="s">
        <v>139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240</v>
      </c>
      <c r="BM98" s="218" t="s">
        <v>180</v>
      </c>
    </row>
    <row r="99" s="2" customFormat="1">
      <c r="A99" s="41"/>
      <c r="B99" s="42"/>
      <c r="C99" s="43"/>
      <c r="D99" s="220" t="s">
        <v>148</v>
      </c>
      <c r="E99" s="43"/>
      <c r="F99" s="221" t="s">
        <v>1037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148</v>
      </c>
      <c r="AU99" s="20" t="s">
        <v>85</v>
      </c>
    </row>
    <row r="100" s="2" customFormat="1">
      <c r="A100" s="41"/>
      <c r="B100" s="42"/>
      <c r="C100" s="43"/>
      <c r="D100" s="225" t="s">
        <v>150</v>
      </c>
      <c r="E100" s="43"/>
      <c r="F100" s="226" t="s">
        <v>1038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150</v>
      </c>
      <c r="AU100" s="20" t="s">
        <v>85</v>
      </c>
    </row>
    <row r="101" s="2" customFormat="1" ht="16.5" customHeight="1">
      <c r="A101" s="41"/>
      <c r="B101" s="42"/>
      <c r="C101" s="238" t="s">
        <v>146</v>
      </c>
      <c r="D101" s="238" t="s">
        <v>188</v>
      </c>
      <c r="E101" s="239" t="s">
        <v>1039</v>
      </c>
      <c r="F101" s="240" t="s">
        <v>1040</v>
      </c>
      <c r="G101" s="241" t="s">
        <v>208</v>
      </c>
      <c r="H101" s="242">
        <v>17.25</v>
      </c>
      <c r="I101" s="243"/>
      <c r="J101" s="244">
        <f>ROUND(I101*H101,2)</f>
        <v>0</v>
      </c>
      <c r="K101" s="240" t="s">
        <v>145</v>
      </c>
      <c r="L101" s="245"/>
      <c r="M101" s="246" t="s">
        <v>19</v>
      </c>
      <c r="N101" s="247" t="s">
        <v>47</v>
      </c>
      <c r="O101" s="87"/>
      <c r="P101" s="216">
        <f>O101*H101</f>
        <v>0</v>
      </c>
      <c r="Q101" s="216">
        <v>0.00017000000000000001</v>
      </c>
      <c r="R101" s="216">
        <f>Q101*H101</f>
        <v>0.0029325000000000002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352</v>
      </c>
      <c r="AT101" s="218" t="s">
        <v>188</v>
      </c>
      <c r="AU101" s="218" t="s">
        <v>85</v>
      </c>
      <c r="AY101" s="20" t="s">
        <v>139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83</v>
      </c>
      <c r="BK101" s="219">
        <f>ROUND(I101*H101,2)</f>
        <v>0</v>
      </c>
      <c r="BL101" s="20" t="s">
        <v>240</v>
      </c>
      <c r="BM101" s="218" t="s">
        <v>191</v>
      </c>
    </row>
    <row r="102" s="2" customFormat="1">
      <c r="A102" s="41"/>
      <c r="B102" s="42"/>
      <c r="C102" s="43"/>
      <c r="D102" s="220" t="s">
        <v>148</v>
      </c>
      <c r="E102" s="43"/>
      <c r="F102" s="221" t="s">
        <v>1040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148</v>
      </c>
      <c r="AU102" s="20" t="s">
        <v>85</v>
      </c>
    </row>
    <row r="103" s="13" customFormat="1">
      <c r="A103" s="13"/>
      <c r="B103" s="227"/>
      <c r="C103" s="228"/>
      <c r="D103" s="220" t="s">
        <v>158</v>
      </c>
      <c r="E103" s="229" t="s">
        <v>19</v>
      </c>
      <c r="F103" s="230" t="s">
        <v>1041</v>
      </c>
      <c r="G103" s="228"/>
      <c r="H103" s="231">
        <v>17.25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158</v>
      </c>
      <c r="AU103" s="237" t="s">
        <v>85</v>
      </c>
      <c r="AV103" s="13" t="s">
        <v>85</v>
      </c>
      <c r="AW103" s="13" t="s">
        <v>37</v>
      </c>
      <c r="AX103" s="13" t="s">
        <v>76</v>
      </c>
      <c r="AY103" s="237" t="s">
        <v>139</v>
      </c>
    </row>
    <row r="104" s="14" customFormat="1">
      <c r="A104" s="14"/>
      <c r="B104" s="248"/>
      <c r="C104" s="249"/>
      <c r="D104" s="220" t="s">
        <v>158</v>
      </c>
      <c r="E104" s="250" t="s">
        <v>19</v>
      </c>
      <c r="F104" s="251" t="s">
        <v>266</v>
      </c>
      <c r="G104" s="249"/>
      <c r="H104" s="252">
        <v>17.25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8" t="s">
        <v>158</v>
      </c>
      <c r="AU104" s="258" t="s">
        <v>85</v>
      </c>
      <c r="AV104" s="14" t="s">
        <v>146</v>
      </c>
      <c r="AW104" s="14" t="s">
        <v>37</v>
      </c>
      <c r="AX104" s="14" t="s">
        <v>83</v>
      </c>
      <c r="AY104" s="258" t="s">
        <v>139</v>
      </c>
    </row>
    <row r="105" s="2" customFormat="1" ht="21.75" customHeight="1">
      <c r="A105" s="41"/>
      <c r="B105" s="42"/>
      <c r="C105" s="207" t="s">
        <v>172</v>
      </c>
      <c r="D105" s="207" t="s">
        <v>141</v>
      </c>
      <c r="E105" s="208" t="s">
        <v>1042</v>
      </c>
      <c r="F105" s="209" t="s">
        <v>1043</v>
      </c>
      <c r="G105" s="210" t="s">
        <v>208</v>
      </c>
      <c r="H105" s="211">
        <v>46</v>
      </c>
      <c r="I105" s="212"/>
      <c r="J105" s="213">
        <f>ROUND(I105*H105,2)</f>
        <v>0</v>
      </c>
      <c r="K105" s="209" t="s">
        <v>145</v>
      </c>
      <c r="L105" s="47"/>
      <c r="M105" s="214" t="s">
        <v>19</v>
      </c>
      <c r="N105" s="215" t="s">
        <v>47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240</v>
      </c>
      <c r="AT105" s="218" t="s">
        <v>141</v>
      </c>
      <c r="AU105" s="218" t="s">
        <v>85</v>
      </c>
      <c r="AY105" s="20" t="s">
        <v>139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83</v>
      </c>
      <c r="BK105" s="219">
        <f>ROUND(I105*H105,2)</f>
        <v>0</v>
      </c>
      <c r="BL105" s="20" t="s">
        <v>240</v>
      </c>
      <c r="BM105" s="218" t="s">
        <v>205</v>
      </c>
    </row>
    <row r="106" s="2" customFormat="1">
      <c r="A106" s="41"/>
      <c r="B106" s="42"/>
      <c r="C106" s="43"/>
      <c r="D106" s="220" t="s">
        <v>148</v>
      </c>
      <c r="E106" s="43"/>
      <c r="F106" s="221" t="s">
        <v>1044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148</v>
      </c>
      <c r="AU106" s="20" t="s">
        <v>85</v>
      </c>
    </row>
    <row r="107" s="2" customFormat="1">
      <c r="A107" s="41"/>
      <c r="B107" s="42"/>
      <c r="C107" s="43"/>
      <c r="D107" s="225" t="s">
        <v>150</v>
      </c>
      <c r="E107" s="43"/>
      <c r="F107" s="226" t="s">
        <v>1045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150</v>
      </c>
      <c r="AU107" s="20" t="s">
        <v>85</v>
      </c>
    </row>
    <row r="108" s="2" customFormat="1" ht="16.5" customHeight="1">
      <c r="A108" s="41"/>
      <c r="B108" s="42"/>
      <c r="C108" s="238" t="s">
        <v>180</v>
      </c>
      <c r="D108" s="238" t="s">
        <v>188</v>
      </c>
      <c r="E108" s="239" t="s">
        <v>1046</v>
      </c>
      <c r="F108" s="240" t="s">
        <v>1047</v>
      </c>
      <c r="G108" s="241" t="s">
        <v>208</v>
      </c>
      <c r="H108" s="242">
        <v>52.899999999999999</v>
      </c>
      <c r="I108" s="243"/>
      <c r="J108" s="244">
        <f>ROUND(I108*H108,2)</f>
        <v>0</v>
      </c>
      <c r="K108" s="240" t="s">
        <v>145</v>
      </c>
      <c r="L108" s="245"/>
      <c r="M108" s="246" t="s">
        <v>19</v>
      </c>
      <c r="N108" s="247" t="s">
        <v>47</v>
      </c>
      <c r="O108" s="87"/>
      <c r="P108" s="216">
        <f>O108*H108</f>
        <v>0</v>
      </c>
      <c r="Q108" s="216">
        <v>0.00025000000000000001</v>
      </c>
      <c r="R108" s="216">
        <f>Q108*H108</f>
        <v>0.013225000000000001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352</v>
      </c>
      <c r="AT108" s="218" t="s">
        <v>188</v>
      </c>
      <c r="AU108" s="218" t="s">
        <v>85</v>
      </c>
      <c r="AY108" s="20" t="s">
        <v>139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83</v>
      </c>
      <c r="BK108" s="219">
        <f>ROUND(I108*H108,2)</f>
        <v>0</v>
      </c>
      <c r="BL108" s="20" t="s">
        <v>240</v>
      </c>
      <c r="BM108" s="218" t="s">
        <v>8</v>
      </c>
    </row>
    <row r="109" s="2" customFormat="1">
      <c r="A109" s="41"/>
      <c r="B109" s="42"/>
      <c r="C109" s="43"/>
      <c r="D109" s="220" t="s">
        <v>148</v>
      </c>
      <c r="E109" s="43"/>
      <c r="F109" s="221" t="s">
        <v>1047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148</v>
      </c>
      <c r="AU109" s="20" t="s">
        <v>85</v>
      </c>
    </row>
    <row r="110" s="13" customFormat="1">
      <c r="A110" s="13"/>
      <c r="B110" s="227"/>
      <c r="C110" s="228"/>
      <c r="D110" s="220" t="s">
        <v>158</v>
      </c>
      <c r="E110" s="229" t="s">
        <v>19</v>
      </c>
      <c r="F110" s="230" t="s">
        <v>1048</v>
      </c>
      <c r="G110" s="228"/>
      <c r="H110" s="231">
        <v>52.899999999999999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158</v>
      </c>
      <c r="AU110" s="237" t="s">
        <v>85</v>
      </c>
      <c r="AV110" s="13" t="s">
        <v>85</v>
      </c>
      <c r="AW110" s="13" t="s">
        <v>37</v>
      </c>
      <c r="AX110" s="13" t="s">
        <v>76</v>
      </c>
      <c r="AY110" s="237" t="s">
        <v>139</v>
      </c>
    </row>
    <row r="111" s="14" customFormat="1">
      <c r="A111" s="14"/>
      <c r="B111" s="248"/>
      <c r="C111" s="249"/>
      <c r="D111" s="220" t="s">
        <v>158</v>
      </c>
      <c r="E111" s="250" t="s">
        <v>19</v>
      </c>
      <c r="F111" s="251" t="s">
        <v>266</v>
      </c>
      <c r="G111" s="249"/>
      <c r="H111" s="252">
        <v>52.899999999999999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8" t="s">
        <v>158</v>
      </c>
      <c r="AU111" s="258" t="s">
        <v>85</v>
      </c>
      <c r="AV111" s="14" t="s">
        <v>146</v>
      </c>
      <c r="AW111" s="14" t="s">
        <v>37</v>
      </c>
      <c r="AX111" s="14" t="s">
        <v>83</v>
      </c>
      <c r="AY111" s="258" t="s">
        <v>139</v>
      </c>
    </row>
    <row r="112" s="2" customFormat="1" ht="16.5" customHeight="1">
      <c r="A112" s="41"/>
      <c r="B112" s="42"/>
      <c r="C112" s="207" t="s">
        <v>187</v>
      </c>
      <c r="D112" s="207" t="s">
        <v>141</v>
      </c>
      <c r="E112" s="208" t="s">
        <v>1049</v>
      </c>
      <c r="F112" s="209" t="s">
        <v>1050</v>
      </c>
      <c r="G112" s="210" t="s">
        <v>208</v>
      </c>
      <c r="H112" s="211">
        <v>46</v>
      </c>
      <c r="I112" s="212"/>
      <c r="J112" s="213">
        <f>ROUND(I112*H112,2)</f>
        <v>0</v>
      </c>
      <c r="K112" s="209" t="s">
        <v>145</v>
      </c>
      <c r="L112" s="47"/>
      <c r="M112" s="214" t="s">
        <v>19</v>
      </c>
      <c r="N112" s="215" t="s">
        <v>47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240</v>
      </c>
      <c r="AT112" s="218" t="s">
        <v>141</v>
      </c>
      <c r="AU112" s="218" t="s">
        <v>85</v>
      </c>
      <c r="AY112" s="20" t="s">
        <v>139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83</v>
      </c>
      <c r="BK112" s="219">
        <f>ROUND(I112*H112,2)</f>
        <v>0</v>
      </c>
      <c r="BL112" s="20" t="s">
        <v>240</v>
      </c>
      <c r="BM112" s="218" t="s">
        <v>229</v>
      </c>
    </row>
    <row r="113" s="2" customFormat="1">
      <c r="A113" s="41"/>
      <c r="B113" s="42"/>
      <c r="C113" s="43"/>
      <c r="D113" s="220" t="s">
        <v>148</v>
      </c>
      <c r="E113" s="43"/>
      <c r="F113" s="221" t="s">
        <v>1051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148</v>
      </c>
      <c r="AU113" s="20" t="s">
        <v>85</v>
      </c>
    </row>
    <row r="114" s="2" customFormat="1">
      <c r="A114" s="41"/>
      <c r="B114" s="42"/>
      <c r="C114" s="43"/>
      <c r="D114" s="225" t="s">
        <v>150</v>
      </c>
      <c r="E114" s="43"/>
      <c r="F114" s="226" t="s">
        <v>1052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150</v>
      </c>
      <c r="AU114" s="20" t="s">
        <v>85</v>
      </c>
    </row>
    <row r="115" s="2" customFormat="1" ht="16.5" customHeight="1">
      <c r="A115" s="41"/>
      <c r="B115" s="42"/>
      <c r="C115" s="238" t="s">
        <v>191</v>
      </c>
      <c r="D115" s="238" t="s">
        <v>188</v>
      </c>
      <c r="E115" s="239" t="s">
        <v>1053</v>
      </c>
      <c r="F115" s="240" t="s">
        <v>1054</v>
      </c>
      <c r="G115" s="241" t="s">
        <v>208</v>
      </c>
      <c r="H115" s="242">
        <v>52.899999999999999</v>
      </c>
      <c r="I115" s="243"/>
      <c r="J115" s="244">
        <f>ROUND(I115*H115,2)</f>
        <v>0</v>
      </c>
      <c r="K115" s="240" t="s">
        <v>145</v>
      </c>
      <c r="L115" s="245"/>
      <c r="M115" s="246" t="s">
        <v>19</v>
      </c>
      <c r="N115" s="247" t="s">
        <v>47</v>
      </c>
      <c r="O115" s="87"/>
      <c r="P115" s="216">
        <f>O115*H115</f>
        <v>0</v>
      </c>
      <c r="Q115" s="216">
        <v>0.00089999999999999998</v>
      </c>
      <c r="R115" s="216">
        <f>Q115*H115</f>
        <v>0.04761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352</v>
      </c>
      <c r="AT115" s="218" t="s">
        <v>188</v>
      </c>
      <c r="AU115" s="218" t="s">
        <v>85</v>
      </c>
      <c r="AY115" s="20" t="s">
        <v>139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83</v>
      </c>
      <c r="BK115" s="219">
        <f>ROUND(I115*H115,2)</f>
        <v>0</v>
      </c>
      <c r="BL115" s="20" t="s">
        <v>240</v>
      </c>
      <c r="BM115" s="218" t="s">
        <v>240</v>
      </c>
    </row>
    <row r="116" s="2" customFormat="1">
      <c r="A116" s="41"/>
      <c r="B116" s="42"/>
      <c r="C116" s="43"/>
      <c r="D116" s="220" t="s">
        <v>148</v>
      </c>
      <c r="E116" s="43"/>
      <c r="F116" s="221" t="s">
        <v>1054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148</v>
      </c>
      <c r="AU116" s="20" t="s">
        <v>85</v>
      </c>
    </row>
    <row r="117" s="13" customFormat="1">
      <c r="A117" s="13"/>
      <c r="B117" s="227"/>
      <c r="C117" s="228"/>
      <c r="D117" s="220" t="s">
        <v>158</v>
      </c>
      <c r="E117" s="229" t="s">
        <v>19</v>
      </c>
      <c r="F117" s="230" t="s">
        <v>1048</v>
      </c>
      <c r="G117" s="228"/>
      <c r="H117" s="231">
        <v>52.899999999999999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158</v>
      </c>
      <c r="AU117" s="237" t="s">
        <v>85</v>
      </c>
      <c r="AV117" s="13" t="s">
        <v>85</v>
      </c>
      <c r="AW117" s="13" t="s">
        <v>37</v>
      </c>
      <c r="AX117" s="13" t="s">
        <v>76</v>
      </c>
      <c r="AY117" s="237" t="s">
        <v>139</v>
      </c>
    </row>
    <row r="118" s="14" customFormat="1">
      <c r="A118" s="14"/>
      <c r="B118" s="248"/>
      <c r="C118" s="249"/>
      <c r="D118" s="220" t="s">
        <v>158</v>
      </c>
      <c r="E118" s="250" t="s">
        <v>19</v>
      </c>
      <c r="F118" s="251" t="s">
        <v>266</v>
      </c>
      <c r="G118" s="249"/>
      <c r="H118" s="252">
        <v>52.899999999999999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8" t="s">
        <v>158</v>
      </c>
      <c r="AU118" s="258" t="s">
        <v>85</v>
      </c>
      <c r="AV118" s="14" t="s">
        <v>146</v>
      </c>
      <c r="AW118" s="14" t="s">
        <v>37</v>
      </c>
      <c r="AX118" s="14" t="s">
        <v>83</v>
      </c>
      <c r="AY118" s="258" t="s">
        <v>139</v>
      </c>
    </row>
    <row r="119" s="2" customFormat="1" ht="16.5" customHeight="1">
      <c r="A119" s="41"/>
      <c r="B119" s="42"/>
      <c r="C119" s="207" t="s">
        <v>199</v>
      </c>
      <c r="D119" s="207" t="s">
        <v>141</v>
      </c>
      <c r="E119" s="208" t="s">
        <v>1055</v>
      </c>
      <c r="F119" s="209" t="s">
        <v>1056</v>
      </c>
      <c r="G119" s="210" t="s">
        <v>208</v>
      </c>
      <c r="H119" s="211">
        <v>51</v>
      </c>
      <c r="I119" s="212"/>
      <c r="J119" s="213">
        <f>ROUND(I119*H119,2)</f>
        <v>0</v>
      </c>
      <c r="K119" s="209" t="s">
        <v>145</v>
      </c>
      <c r="L119" s="47"/>
      <c r="M119" s="214" t="s">
        <v>19</v>
      </c>
      <c r="N119" s="215" t="s">
        <v>47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240</v>
      </c>
      <c r="AT119" s="218" t="s">
        <v>141</v>
      </c>
      <c r="AU119" s="218" t="s">
        <v>85</v>
      </c>
      <c r="AY119" s="20" t="s">
        <v>139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83</v>
      </c>
      <c r="BK119" s="219">
        <f>ROUND(I119*H119,2)</f>
        <v>0</v>
      </c>
      <c r="BL119" s="20" t="s">
        <v>240</v>
      </c>
      <c r="BM119" s="218" t="s">
        <v>251</v>
      </c>
    </row>
    <row r="120" s="2" customFormat="1">
      <c r="A120" s="41"/>
      <c r="B120" s="42"/>
      <c r="C120" s="43"/>
      <c r="D120" s="220" t="s">
        <v>148</v>
      </c>
      <c r="E120" s="43"/>
      <c r="F120" s="221" t="s">
        <v>1057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148</v>
      </c>
      <c r="AU120" s="20" t="s">
        <v>85</v>
      </c>
    </row>
    <row r="121" s="2" customFormat="1">
      <c r="A121" s="41"/>
      <c r="B121" s="42"/>
      <c r="C121" s="43"/>
      <c r="D121" s="225" t="s">
        <v>150</v>
      </c>
      <c r="E121" s="43"/>
      <c r="F121" s="226" t="s">
        <v>1058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150</v>
      </c>
      <c r="AU121" s="20" t="s">
        <v>85</v>
      </c>
    </row>
    <row r="122" s="13" customFormat="1">
      <c r="A122" s="13"/>
      <c r="B122" s="227"/>
      <c r="C122" s="228"/>
      <c r="D122" s="220" t="s">
        <v>158</v>
      </c>
      <c r="E122" s="229" t="s">
        <v>19</v>
      </c>
      <c r="F122" s="230" t="s">
        <v>458</v>
      </c>
      <c r="G122" s="228"/>
      <c r="H122" s="231">
        <v>46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158</v>
      </c>
      <c r="AU122" s="237" t="s">
        <v>85</v>
      </c>
      <c r="AV122" s="13" t="s">
        <v>85</v>
      </c>
      <c r="AW122" s="13" t="s">
        <v>37</v>
      </c>
      <c r="AX122" s="13" t="s">
        <v>76</v>
      </c>
      <c r="AY122" s="237" t="s">
        <v>139</v>
      </c>
    </row>
    <row r="123" s="13" customFormat="1">
      <c r="A123" s="13"/>
      <c r="B123" s="227"/>
      <c r="C123" s="228"/>
      <c r="D123" s="220" t="s">
        <v>158</v>
      </c>
      <c r="E123" s="229" t="s">
        <v>19</v>
      </c>
      <c r="F123" s="230" t="s">
        <v>172</v>
      </c>
      <c r="G123" s="228"/>
      <c r="H123" s="231">
        <v>5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158</v>
      </c>
      <c r="AU123" s="237" t="s">
        <v>85</v>
      </c>
      <c r="AV123" s="13" t="s">
        <v>85</v>
      </c>
      <c r="AW123" s="13" t="s">
        <v>37</v>
      </c>
      <c r="AX123" s="13" t="s">
        <v>76</v>
      </c>
      <c r="AY123" s="237" t="s">
        <v>139</v>
      </c>
    </row>
    <row r="124" s="14" customFormat="1">
      <c r="A124" s="14"/>
      <c r="B124" s="248"/>
      <c r="C124" s="249"/>
      <c r="D124" s="220" t="s">
        <v>158</v>
      </c>
      <c r="E124" s="250" t="s">
        <v>19</v>
      </c>
      <c r="F124" s="251" t="s">
        <v>266</v>
      </c>
      <c r="G124" s="249"/>
      <c r="H124" s="252">
        <v>51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8" t="s">
        <v>158</v>
      </c>
      <c r="AU124" s="258" t="s">
        <v>85</v>
      </c>
      <c r="AV124" s="14" t="s">
        <v>146</v>
      </c>
      <c r="AW124" s="14" t="s">
        <v>37</v>
      </c>
      <c r="AX124" s="14" t="s">
        <v>83</v>
      </c>
      <c r="AY124" s="258" t="s">
        <v>139</v>
      </c>
    </row>
    <row r="125" s="2" customFormat="1" ht="16.5" customHeight="1">
      <c r="A125" s="41"/>
      <c r="B125" s="42"/>
      <c r="C125" s="238" t="s">
        <v>205</v>
      </c>
      <c r="D125" s="238" t="s">
        <v>188</v>
      </c>
      <c r="E125" s="239" t="s">
        <v>1059</v>
      </c>
      <c r="F125" s="240" t="s">
        <v>1060</v>
      </c>
      <c r="G125" s="241" t="s">
        <v>208</v>
      </c>
      <c r="H125" s="242">
        <v>58.649999999999999</v>
      </c>
      <c r="I125" s="243"/>
      <c r="J125" s="244">
        <f>ROUND(I125*H125,2)</f>
        <v>0</v>
      </c>
      <c r="K125" s="240" t="s">
        <v>145</v>
      </c>
      <c r="L125" s="245"/>
      <c r="M125" s="246" t="s">
        <v>19</v>
      </c>
      <c r="N125" s="247" t="s">
        <v>47</v>
      </c>
      <c r="O125" s="87"/>
      <c r="P125" s="216">
        <f>O125*H125</f>
        <v>0</v>
      </c>
      <c r="Q125" s="216">
        <v>0.00016000000000000001</v>
      </c>
      <c r="R125" s="216">
        <f>Q125*H125</f>
        <v>0.009384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352</v>
      </c>
      <c r="AT125" s="218" t="s">
        <v>188</v>
      </c>
      <c r="AU125" s="218" t="s">
        <v>85</v>
      </c>
      <c r="AY125" s="20" t="s">
        <v>139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83</v>
      </c>
      <c r="BK125" s="219">
        <f>ROUND(I125*H125,2)</f>
        <v>0</v>
      </c>
      <c r="BL125" s="20" t="s">
        <v>240</v>
      </c>
      <c r="BM125" s="218" t="s">
        <v>272</v>
      </c>
    </row>
    <row r="126" s="2" customFormat="1">
      <c r="A126" s="41"/>
      <c r="B126" s="42"/>
      <c r="C126" s="43"/>
      <c r="D126" s="220" t="s">
        <v>148</v>
      </c>
      <c r="E126" s="43"/>
      <c r="F126" s="221" t="s">
        <v>1060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148</v>
      </c>
      <c r="AU126" s="20" t="s">
        <v>85</v>
      </c>
    </row>
    <row r="127" s="13" customFormat="1">
      <c r="A127" s="13"/>
      <c r="B127" s="227"/>
      <c r="C127" s="228"/>
      <c r="D127" s="220" t="s">
        <v>158</v>
      </c>
      <c r="E127" s="229" t="s">
        <v>19</v>
      </c>
      <c r="F127" s="230" t="s">
        <v>1061</v>
      </c>
      <c r="G127" s="228"/>
      <c r="H127" s="231">
        <v>58.649999999999999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158</v>
      </c>
      <c r="AU127" s="237" t="s">
        <v>85</v>
      </c>
      <c r="AV127" s="13" t="s">
        <v>85</v>
      </c>
      <c r="AW127" s="13" t="s">
        <v>37</v>
      </c>
      <c r="AX127" s="13" t="s">
        <v>76</v>
      </c>
      <c r="AY127" s="237" t="s">
        <v>139</v>
      </c>
    </row>
    <row r="128" s="14" customFormat="1">
      <c r="A128" s="14"/>
      <c r="B128" s="248"/>
      <c r="C128" s="249"/>
      <c r="D128" s="220" t="s">
        <v>158</v>
      </c>
      <c r="E128" s="250" t="s">
        <v>19</v>
      </c>
      <c r="F128" s="251" t="s">
        <v>266</v>
      </c>
      <c r="G128" s="249"/>
      <c r="H128" s="252">
        <v>58.649999999999999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158</v>
      </c>
      <c r="AU128" s="258" t="s">
        <v>85</v>
      </c>
      <c r="AV128" s="14" t="s">
        <v>146</v>
      </c>
      <c r="AW128" s="14" t="s">
        <v>37</v>
      </c>
      <c r="AX128" s="14" t="s">
        <v>83</v>
      </c>
      <c r="AY128" s="258" t="s">
        <v>139</v>
      </c>
    </row>
    <row r="129" s="2" customFormat="1" ht="16.5" customHeight="1">
      <c r="A129" s="41"/>
      <c r="B129" s="42"/>
      <c r="C129" s="207" t="s">
        <v>212</v>
      </c>
      <c r="D129" s="207" t="s">
        <v>141</v>
      </c>
      <c r="E129" s="208" t="s">
        <v>1062</v>
      </c>
      <c r="F129" s="209" t="s">
        <v>1063</v>
      </c>
      <c r="G129" s="210" t="s">
        <v>208</v>
      </c>
      <c r="H129" s="211">
        <v>10</v>
      </c>
      <c r="I129" s="212"/>
      <c r="J129" s="213">
        <f>ROUND(I129*H129,2)</f>
        <v>0</v>
      </c>
      <c r="K129" s="209" t="s">
        <v>145</v>
      </c>
      <c r="L129" s="47"/>
      <c r="M129" s="214" t="s">
        <v>19</v>
      </c>
      <c r="N129" s="215" t="s">
        <v>47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240</v>
      </c>
      <c r="AT129" s="218" t="s">
        <v>141</v>
      </c>
      <c r="AU129" s="218" t="s">
        <v>85</v>
      </c>
      <c r="AY129" s="20" t="s">
        <v>139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83</v>
      </c>
      <c r="BK129" s="219">
        <f>ROUND(I129*H129,2)</f>
        <v>0</v>
      </c>
      <c r="BL129" s="20" t="s">
        <v>240</v>
      </c>
      <c r="BM129" s="218" t="s">
        <v>291</v>
      </c>
    </row>
    <row r="130" s="2" customFormat="1">
      <c r="A130" s="41"/>
      <c r="B130" s="42"/>
      <c r="C130" s="43"/>
      <c r="D130" s="220" t="s">
        <v>148</v>
      </c>
      <c r="E130" s="43"/>
      <c r="F130" s="221" t="s">
        <v>1064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148</v>
      </c>
      <c r="AU130" s="20" t="s">
        <v>85</v>
      </c>
    </row>
    <row r="131" s="2" customFormat="1">
      <c r="A131" s="41"/>
      <c r="B131" s="42"/>
      <c r="C131" s="43"/>
      <c r="D131" s="225" t="s">
        <v>150</v>
      </c>
      <c r="E131" s="43"/>
      <c r="F131" s="226" t="s">
        <v>1065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150</v>
      </c>
      <c r="AU131" s="20" t="s">
        <v>85</v>
      </c>
    </row>
    <row r="132" s="2" customFormat="1" ht="16.5" customHeight="1">
      <c r="A132" s="41"/>
      <c r="B132" s="42"/>
      <c r="C132" s="238" t="s">
        <v>8</v>
      </c>
      <c r="D132" s="238" t="s">
        <v>188</v>
      </c>
      <c r="E132" s="239" t="s">
        <v>1066</v>
      </c>
      <c r="F132" s="240" t="s">
        <v>1067</v>
      </c>
      <c r="G132" s="241" t="s">
        <v>208</v>
      </c>
      <c r="H132" s="242">
        <v>11.5</v>
      </c>
      <c r="I132" s="243"/>
      <c r="J132" s="244">
        <f>ROUND(I132*H132,2)</f>
        <v>0</v>
      </c>
      <c r="K132" s="240" t="s">
        <v>145</v>
      </c>
      <c r="L132" s="245"/>
      <c r="M132" s="246" t="s">
        <v>19</v>
      </c>
      <c r="N132" s="247" t="s">
        <v>47</v>
      </c>
      <c r="O132" s="87"/>
      <c r="P132" s="216">
        <f>O132*H132</f>
        <v>0</v>
      </c>
      <c r="Q132" s="216">
        <v>0.00076999999999999996</v>
      </c>
      <c r="R132" s="216">
        <f>Q132*H132</f>
        <v>0.008855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352</v>
      </c>
      <c r="AT132" s="218" t="s">
        <v>188</v>
      </c>
      <c r="AU132" s="218" t="s">
        <v>85</v>
      </c>
      <c r="AY132" s="20" t="s">
        <v>139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83</v>
      </c>
      <c r="BK132" s="219">
        <f>ROUND(I132*H132,2)</f>
        <v>0</v>
      </c>
      <c r="BL132" s="20" t="s">
        <v>240</v>
      </c>
      <c r="BM132" s="218" t="s">
        <v>303</v>
      </c>
    </row>
    <row r="133" s="2" customFormat="1">
      <c r="A133" s="41"/>
      <c r="B133" s="42"/>
      <c r="C133" s="43"/>
      <c r="D133" s="220" t="s">
        <v>148</v>
      </c>
      <c r="E133" s="43"/>
      <c r="F133" s="221" t="s">
        <v>1067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148</v>
      </c>
      <c r="AU133" s="20" t="s">
        <v>85</v>
      </c>
    </row>
    <row r="134" s="13" customFormat="1">
      <c r="A134" s="13"/>
      <c r="B134" s="227"/>
      <c r="C134" s="228"/>
      <c r="D134" s="220" t="s">
        <v>158</v>
      </c>
      <c r="E134" s="229" t="s">
        <v>19</v>
      </c>
      <c r="F134" s="230" t="s">
        <v>1068</v>
      </c>
      <c r="G134" s="228"/>
      <c r="H134" s="231">
        <v>11.5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158</v>
      </c>
      <c r="AU134" s="237" t="s">
        <v>85</v>
      </c>
      <c r="AV134" s="13" t="s">
        <v>85</v>
      </c>
      <c r="AW134" s="13" t="s">
        <v>37</v>
      </c>
      <c r="AX134" s="13" t="s">
        <v>76</v>
      </c>
      <c r="AY134" s="237" t="s">
        <v>139</v>
      </c>
    </row>
    <row r="135" s="14" customFormat="1">
      <c r="A135" s="14"/>
      <c r="B135" s="248"/>
      <c r="C135" s="249"/>
      <c r="D135" s="220" t="s">
        <v>158</v>
      </c>
      <c r="E135" s="250" t="s">
        <v>19</v>
      </c>
      <c r="F135" s="251" t="s">
        <v>266</v>
      </c>
      <c r="G135" s="249"/>
      <c r="H135" s="252">
        <v>11.5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158</v>
      </c>
      <c r="AU135" s="258" t="s">
        <v>85</v>
      </c>
      <c r="AV135" s="14" t="s">
        <v>146</v>
      </c>
      <c r="AW135" s="14" t="s">
        <v>37</v>
      </c>
      <c r="AX135" s="14" t="s">
        <v>83</v>
      </c>
      <c r="AY135" s="258" t="s">
        <v>139</v>
      </c>
    </row>
    <row r="136" s="2" customFormat="1" ht="16.5" customHeight="1">
      <c r="A136" s="41"/>
      <c r="B136" s="42"/>
      <c r="C136" s="207" t="s">
        <v>223</v>
      </c>
      <c r="D136" s="207" t="s">
        <v>141</v>
      </c>
      <c r="E136" s="208" t="s">
        <v>1069</v>
      </c>
      <c r="F136" s="209" t="s">
        <v>1070</v>
      </c>
      <c r="G136" s="210" t="s">
        <v>549</v>
      </c>
      <c r="H136" s="211">
        <v>1</v>
      </c>
      <c r="I136" s="212"/>
      <c r="J136" s="213">
        <f>ROUND(I136*H136,2)</f>
        <v>0</v>
      </c>
      <c r="K136" s="209" t="s">
        <v>145</v>
      </c>
      <c r="L136" s="47"/>
      <c r="M136" s="214" t="s">
        <v>19</v>
      </c>
      <c r="N136" s="215" t="s">
        <v>47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240</v>
      </c>
      <c r="AT136" s="218" t="s">
        <v>141</v>
      </c>
      <c r="AU136" s="218" t="s">
        <v>85</v>
      </c>
      <c r="AY136" s="20" t="s">
        <v>139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83</v>
      </c>
      <c r="BK136" s="219">
        <f>ROUND(I136*H136,2)</f>
        <v>0</v>
      </c>
      <c r="BL136" s="20" t="s">
        <v>240</v>
      </c>
      <c r="BM136" s="218" t="s">
        <v>314</v>
      </c>
    </row>
    <row r="137" s="2" customFormat="1">
      <c r="A137" s="41"/>
      <c r="B137" s="42"/>
      <c r="C137" s="43"/>
      <c r="D137" s="220" t="s">
        <v>148</v>
      </c>
      <c r="E137" s="43"/>
      <c r="F137" s="221" t="s">
        <v>1071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148</v>
      </c>
      <c r="AU137" s="20" t="s">
        <v>85</v>
      </c>
    </row>
    <row r="138" s="2" customFormat="1">
      <c r="A138" s="41"/>
      <c r="B138" s="42"/>
      <c r="C138" s="43"/>
      <c r="D138" s="225" t="s">
        <v>150</v>
      </c>
      <c r="E138" s="43"/>
      <c r="F138" s="226" t="s">
        <v>1072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150</v>
      </c>
      <c r="AU138" s="20" t="s">
        <v>85</v>
      </c>
    </row>
    <row r="139" s="2" customFormat="1" ht="16.5" customHeight="1">
      <c r="A139" s="41"/>
      <c r="B139" s="42"/>
      <c r="C139" s="238" t="s">
        <v>229</v>
      </c>
      <c r="D139" s="238" t="s">
        <v>188</v>
      </c>
      <c r="E139" s="239" t="s">
        <v>882</v>
      </c>
      <c r="F139" s="240" t="s">
        <v>1073</v>
      </c>
      <c r="G139" s="241" t="s">
        <v>759</v>
      </c>
      <c r="H139" s="242">
        <v>1</v>
      </c>
      <c r="I139" s="243"/>
      <c r="J139" s="244">
        <f>ROUND(I139*H139,2)</f>
        <v>0</v>
      </c>
      <c r="K139" s="240" t="s">
        <v>19</v>
      </c>
      <c r="L139" s="245"/>
      <c r="M139" s="246" t="s">
        <v>19</v>
      </c>
      <c r="N139" s="247" t="s">
        <v>47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352</v>
      </c>
      <c r="AT139" s="218" t="s">
        <v>188</v>
      </c>
      <c r="AU139" s="218" t="s">
        <v>85</v>
      </c>
      <c r="AY139" s="20" t="s">
        <v>139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83</v>
      </c>
      <c r="BK139" s="219">
        <f>ROUND(I139*H139,2)</f>
        <v>0</v>
      </c>
      <c r="BL139" s="20" t="s">
        <v>240</v>
      </c>
      <c r="BM139" s="218" t="s">
        <v>326</v>
      </c>
    </row>
    <row r="140" s="2" customFormat="1">
      <c r="A140" s="41"/>
      <c r="B140" s="42"/>
      <c r="C140" s="43"/>
      <c r="D140" s="220" t="s">
        <v>148</v>
      </c>
      <c r="E140" s="43"/>
      <c r="F140" s="221" t="s">
        <v>1074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148</v>
      </c>
      <c r="AU140" s="20" t="s">
        <v>85</v>
      </c>
    </row>
    <row r="141" s="2" customFormat="1" ht="16.5" customHeight="1">
      <c r="A141" s="41"/>
      <c r="B141" s="42"/>
      <c r="C141" s="207" t="s">
        <v>234</v>
      </c>
      <c r="D141" s="207" t="s">
        <v>141</v>
      </c>
      <c r="E141" s="208" t="s">
        <v>1075</v>
      </c>
      <c r="F141" s="209" t="s">
        <v>1076</v>
      </c>
      <c r="G141" s="210" t="s">
        <v>549</v>
      </c>
      <c r="H141" s="211">
        <v>1</v>
      </c>
      <c r="I141" s="212"/>
      <c r="J141" s="213">
        <f>ROUND(I141*H141,2)</f>
        <v>0</v>
      </c>
      <c r="K141" s="209" t="s">
        <v>145</v>
      </c>
      <c r="L141" s="47"/>
      <c r="M141" s="214" t="s">
        <v>19</v>
      </c>
      <c r="N141" s="215" t="s">
        <v>47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240</v>
      </c>
      <c r="AT141" s="218" t="s">
        <v>141</v>
      </c>
      <c r="AU141" s="218" t="s">
        <v>85</v>
      </c>
      <c r="AY141" s="20" t="s">
        <v>139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83</v>
      </c>
      <c r="BK141" s="219">
        <f>ROUND(I141*H141,2)</f>
        <v>0</v>
      </c>
      <c r="BL141" s="20" t="s">
        <v>240</v>
      </c>
      <c r="BM141" s="218" t="s">
        <v>339</v>
      </c>
    </row>
    <row r="142" s="2" customFormat="1">
      <c r="A142" s="41"/>
      <c r="B142" s="42"/>
      <c r="C142" s="43"/>
      <c r="D142" s="220" t="s">
        <v>148</v>
      </c>
      <c r="E142" s="43"/>
      <c r="F142" s="221" t="s">
        <v>1077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148</v>
      </c>
      <c r="AU142" s="20" t="s">
        <v>85</v>
      </c>
    </row>
    <row r="143" s="2" customFormat="1">
      <c r="A143" s="41"/>
      <c r="B143" s="42"/>
      <c r="C143" s="43"/>
      <c r="D143" s="225" t="s">
        <v>150</v>
      </c>
      <c r="E143" s="43"/>
      <c r="F143" s="226" t="s">
        <v>1078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150</v>
      </c>
      <c r="AU143" s="20" t="s">
        <v>85</v>
      </c>
    </row>
    <row r="144" s="2" customFormat="1" ht="16.5" customHeight="1">
      <c r="A144" s="41"/>
      <c r="B144" s="42"/>
      <c r="C144" s="238" t="s">
        <v>240</v>
      </c>
      <c r="D144" s="238" t="s">
        <v>188</v>
      </c>
      <c r="E144" s="239" t="s">
        <v>1079</v>
      </c>
      <c r="F144" s="240" t="s">
        <v>1080</v>
      </c>
      <c r="G144" s="241" t="s">
        <v>549</v>
      </c>
      <c r="H144" s="242">
        <v>1</v>
      </c>
      <c r="I144" s="243"/>
      <c r="J144" s="244">
        <f>ROUND(I144*H144,2)</f>
        <v>0</v>
      </c>
      <c r="K144" s="240" t="s">
        <v>19</v>
      </c>
      <c r="L144" s="245"/>
      <c r="M144" s="246" t="s">
        <v>19</v>
      </c>
      <c r="N144" s="247" t="s">
        <v>47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352</v>
      </c>
      <c r="AT144" s="218" t="s">
        <v>188</v>
      </c>
      <c r="AU144" s="218" t="s">
        <v>85</v>
      </c>
      <c r="AY144" s="20" t="s">
        <v>139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83</v>
      </c>
      <c r="BK144" s="219">
        <f>ROUND(I144*H144,2)</f>
        <v>0</v>
      </c>
      <c r="BL144" s="20" t="s">
        <v>240</v>
      </c>
      <c r="BM144" s="218" t="s">
        <v>352</v>
      </c>
    </row>
    <row r="145" s="2" customFormat="1">
      <c r="A145" s="41"/>
      <c r="B145" s="42"/>
      <c r="C145" s="43"/>
      <c r="D145" s="220" t="s">
        <v>148</v>
      </c>
      <c r="E145" s="43"/>
      <c r="F145" s="221" t="s">
        <v>1081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148</v>
      </c>
      <c r="AU145" s="20" t="s">
        <v>85</v>
      </c>
    </row>
    <row r="146" s="2" customFormat="1" ht="16.5" customHeight="1">
      <c r="A146" s="41"/>
      <c r="B146" s="42"/>
      <c r="C146" s="207" t="s">
        <v>247</v>
      </c>
      <c r="D146" s="207" t="s">
        <v>141</v>
      </c>
      <c r="E146" s="208" t="s">
        <v>1082</v>
      </c>
      <c r="F146" s="209" t="s">
        <v>1083</v>
      </c>
      <c r="G146" s="210" t="s">
        <v>549</v>
      </c>
      <c r="H146" s="211">
        <v>8</v>
      </c>
      <c r="I146" s="212"/>
      <c r="J146" s="213">
        <f>ROUND(I146*H146,2)</f>
        <v>0</v>
      </c>
      <c r="K146" s="209" t="s">
        <v>145</v>
      </c>
      <c r="L146" s="47"/>
      <c r="M146" s="214" t="s">
        <v>19</v>
      </c>
      <c r="N146" s="215" t="s">
        <v>47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240</v>
      </c>
      <c r="AT146" s="218" t="s">
        <v>141</v>
      </c>
      <c r="AU146" s="218" t="s">
        <v>85</v>
      </c>
      <c r="AY146" s="20" t="s">
        <v>139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83</v>
      </c>
      <c r="BK146" s="219">
        <f>ROUND(I146*H146,2)</f>
        <v>0</v>
      </c>
      <c r="BL146" s="20" t="s">
        <v>240</v>
      </c>
      <c r="BM146" s="218" t="s">
        <v>365</v>
      </c>
    </row>
    <row r="147" s="2" customFormat="1">
      <c r="A147" s="41"/>
      <c r="B147" s="42"/>
      <c r="C147" s="43"/>
      <c r="D147" s="220" t="s">
        <v>148</v>
      </c>
      <c r="E147" s="43"/>
      <c r="F147" s="221" t="s">
        <v>1084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148</v>
      </c>
      <c r="AU147" s="20" t="s">
        <v>85</v>
      </c>
    </row>
    <row r="148" s="2" customFormat="1">
      <c r="A148" s="41"/>
      <c r="B148" s="42"/>
      <c r="C148" s="43"/>
      <c r="D148" s="225" t="s">
        <v>150</v>
      </c>
      <c r="E148" s="43"/>
      <c r="F148" s="226" t="s">
        <v>1085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150</v>
      </c>
      <c r="AU148" s="20" t="s">
        <v>85</v>
      </c>
    </row>
    <row r="149" s="15" customFormat="1">
      <c r="A149" s="15"/>
      <c r="B149" s="259"/>
      <c r="C149" s="260"/>
      <c r="D149" s="220" t="s">
        <v>158</v>
      </c>
      <c r="E149" s="261" t="s">
        <v>19</v>
      </c>
      <c r="F149" s="262" t="s">
        <v>1086</v>
      </c>
      <c r="G149" s="260"/>
      <c r="H149" s="261" t="s">
        <v>19</v>
      </c>
      <c r="I149" s="263"/>
      <c r="J149" s="260"/>
      <c r="K149" s="260"/>
      <c r="L149" s="264"/>
      <c r="M149" s="265"/>
      <c r="N149" s="266"/>
      <c r="O149" s="266"/>
      <c r="P149" s="266"/>
      <c r="Q149" s="266"/>
      <c r="R149" s="266"/>
      <c r="S149" s="266"/>
      <c r="T149" s="26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8" t="s">
        <v>158</v>
      </c>
      <c r="AU149" s="268" t="s">
        <v>85</v>
      </c>
      <c r="AV149" s="15" t="s">
        <v>83</v>
      </c>
      <c r="AW149" s="15" t="s">
        <v>37</v>
      </c>
      <c r="AX149" s="15" t="s">
        <v>76</v>
      </c>
      <c r="AY149" s="268" t="s">
        <v>139</v>
      </c>
    </row>
    <row r="150" s="13" customFormat="1">
      <c r="A150" s="13"/>
      <c r="B150" s="227"/>
      <c r="C150" s="228"/>
      <c r="D150" s="220" t="s">
        <v>158</v>
      </c>
      <c r="E150" s="229" t="s">
        <v>19</v>
      </c>
      <c r="F150" s="230" t="s">
        <v>85</v>
      </c>
      <c r="G150" s="228"/>
      <c r="H150" s="231">
        <v>2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158</v>
      </c>
      <c r="AU150" s="237" t="s">
        <v>85</v>
      </c>
      <c r="AV150" s="13" t="s">
        <v>85</v>
      </c>
      <c r="AW150" s="13" t="s">
        <v>37</v>
      </c>
      <c r="AX150" s="13" t="s">
        <v>76</v>
      </c>
      <c r="AY150" s="237" t="s">
        <v>139</v>
      </c>
    </row>
    <row r="151" s="15" customFormat="1">
      <c r="A151" s="15"/>
      <c r="B151" s="259"/>
      <c r="C151" s="260"/>
      <c r="D151" s="220" t="s">
        <v>158</v>
      </c>
      <c r="E151" s="261" t="s">
        <v>19</v>
      </c>
      <c r="F151" s="262" t="s">
        <v>1087</v>
      </c>
      <c r="G151" s="260"/>
      <c r="H151" s="261" t="s">
        <v>19</v>
      </c>
      <c r="I151" s="263"/>
      <c r="J151" s="260"/>
      <c r="K151" s="260"/>
      <c r="L151" s="264"/>
      <c r="M151" s="265"/>
      <c r="N151" s="266"/>
      <c r="O151" s="266"/>
      <c r="P151" s="266"/>
      <c r="Q151" s="266"/>
      <c r="R151" s="266"/>
      <c r="S151" s="266"/>
      <c r="T151" s="26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8" t="s">
        <v>158</v>
      </c>
      <c r="AU151" s="268" t="s">
        <v>85</v>
      </c>
      <c r="AV151" s="15" t="s">
        <v>83</v>
      </c>
      <c r="AW151" s="15" t="s">
        <v>37</v>
      </c>
      <c r="AX151" s="15" t="s">
        <v>76</v>
      </c>
      <c r="AY151" s="268" t="s">
        <v>139</v>
      </c>
    </row>
    <row r="152" s="13" customFormat="1">
      <c r="A152" s="13"/>
      <c r="B152" s="227"/>
      <c r="C152" s="228"/>
      <c r="D152" s="220" t="s">
        <v>158</v>
      </c>
      <c r="E152" s="229" t="s">
        <v>19</v>
      </c>
      <c r="F152" s="230" t="s">
        <v>180</v>
      </c>
      <c r="G152" s="228"/>
      <c r="H152" s="231">
        <v>6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158</v>
      </c>
      <c r="AU152" s="237" t="s">
        <v>85</v>
      </c>
      <c r="AV152" s="13" t="s">
        <v>85</v>
      </c>
      <c r="AW152" s="13" t="s">
        <v>37</v>
      </c>
      <c r="AX152" s="13" t="s">
        <v>76</v>
      </c>
      <c r="AY152" s="237" t="s">
        <v>139</v>
      </c>
    </row>
    <row r="153" s="14" customFormat="1">
      <c r="A153" s="14"/>
      <c r="B153" s="248"/>
      <c r="C153" s="249"/>
      <c r="D153" s="220" t="s">
        <v>158</v>
      </c>
      <c r="E153" s="250" t="s">
        <v>19</v>
      </c>
      <c r="F153" s="251" t="s">
        <v>266</v>
      </c>
      <c r="G153" s="249"/>
      <c r="H153" s="252">
        <v>8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158</v>
      </c>
      <c r="AU153" s="258" t="s">
        <v>85</v>
      </c>
      <c r="AV153" s="14" t="s">
        <v>146</v>
      </c>
      <c r="AW153" s="14" t="s">
        <v>37</v>
      </c>
      <c r="AX153" s="14" t="s">
        <v>83</v>
      </c>
      <c r="AY153" s="258" t="s">
        <v>139</v>
      </c>
    </row>
    <row r="154" s="2" customFormat="1" ht="16.5" customHeight="1">
      <c r="A154" s="41"/>
      <c r="B154" s="42"/>
      <c r="C154" s="238" t="s">
        <v>251</v>
      </c>
      <c r="D154" s="238" t="s">
        <v>188</v>
      </c>
      <c r="E154" s="239" t="s">
        <v>754</v>
      </c>
      <c r="F154" s="240" t="s">
        <v>1088</v>
      </c>
      <c r="G154" s="241" t="s">
        <v>759</v>
      </c>
      <c r="H154" s="242">
        <v>1</v>
      </c>
      <c r="I154" s="243"/>
      <c r="J154" s="244">
        <f>ROUND(I154*H154,2)</f>
        <v>0</v>
      </c>
      <c r="K154" s="240" t="s">
        <v>19</v>
      </c>
      <c r="L154" s="245"/>
      <c r="M154" s="246" t="s">
        <v>19</v>
      </c>
      <c r="N154" s="247" t="s">
        <v>47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352</v>
      </c>
      <c r="AT154" s="218" t="s">
        <v>188</v>
      </c>
      <c r="AU154" s="218" t="s">
        <v>85</v>
      </c>
      <c r="AY154" s="20" t="s">
        <v>139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20" t="s">
        <v>83</v>
      </c>
      <c r="BK154" s="219">
        <f>ROUND(I154*H154,2)</f>
        <v>0</v>
      </c>
      <c r="BL154" s="20" t="s">
        <v>240</v>
      </c>
      <c r="BM154" s="218" t="s">
        <v>384</v>
      </c>
    </row>
    <row r="155" s="2" customFormat="1">
      <c r="A155" s="41"/>
      <c r="B155" s="42"/>
      <c r="C155" s="43"/>
      <c r="D155" s="220" t="s">
        <v>148</v>
      </c>
      <c r="E155" s="43"/>
      <c r="F155" s="221" t="s">
        <v>1088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148</v>
      </c>
      <c r="AU155" s="20" t="s">
        <v>85</v>
      </c>
    </row>
    <row r="156" s="2" customFormat="1" ht="16.5" customHeight="1">
      <c r="A156" s="41"/>
      <c r="B156" s="42"/>
      <c r="C156" s="238" t="s">
        <v>267</v>
      </c>
      <c r="D156" s="238" t="s">
        <v>188</v>
      </c>
      <c r="E156" s="239" t="s">
        <v>757</v>
      </c>
      <c r="F156" s="240" t="s">
        <v>1089</v>
      </c>
      <c r="G156" s="241" t="s">
        <v>759</v>
      </c>
      <c r="H156" s="242">
        <v>1</v>
      </c>
      <c r="I156" s="243"/>
      <c r="J156" s="244">
        <f>ROUND(I156*H156,2)</f>
        <v>0</v>
      </c>
      <c r="K156" s="240" t="s">
        <v>19</v>
      </c>
      <c r="L156" s="245"/>
      <c r="M156" s="246" t="s">
        <v>19</v>
      </c>
      <c r="N156" s="247" t="s">
        <v>47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352</v>
      </c>
      <c r="AT156" s="218" t="s">
        <v>188</v>
      </c>
      <c r="AU156" s="218" t="s">
        <v>85</v>
      </c>
      <c r="AY156" s="20" t="s">
        <v>139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83</v>
      </c>
      <c r="BK156" s="219">
        <f>ROUND(I156*H156,2)</f>
        <v>0</v>
      </c>
      <c r="BL156" s="20" t="s">
        <v>240</v>
      </c>
      <c r="BM156" s="218" t="s">
        <v>397</v>
      </c>
    </row>
    <row r="157" s="2" customFormat="1">
      <c r="A157" s="41"/>
      <c r="B157" s="42"/>
      <c r="C157" s="43"/>
      <c r="D157" s="220" t="s">
        <v>148</v>
      </c>
      <c r="E157" s="43"/>
      <c r="F157" s="221" t="s">
        <v>1089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148</v>
      </c>
      <c r="AU157" s="20" t="s">
        <v>85</v>
      </c>
    </row>
    <row r="158" s="2" customFormat="1" ht="16.5" customHeight="1">
      <c r="A158" s="41"/>
      <c r="B158" s="42"/>
      <c r="C158" s="238" t="s">
        <v>272</v>
      </c>
      <c r="D158" s="238" t="s">
        <v>188</v>
      </c>
      <c r="E158" s="239" t="s">
        <v>760</v>
      </c>
      <c r="F158" s="240" t="s">
        <v>1074</v>
      </c>
      <c r="G158" s="241" t="s">
        <v>759</v>
      </c>
      <c r="H158" s="242">
        <v>1</v>
      </c>
      <c r="I158" s="243"/>
      <c r="J158" s="244">
        <f>ROUND(I158*H158,2)</f>
        <v>0</v>
      </c>
      <c r="K158" s="240" t="s">
        <v>19</v>
      </c>
      <c r="L158" s="245"/>
      <c r="M158" s="246" t="s">
        <v>19</v>
      </c>
      <c r="N158" s="247" t="s">
        <v>47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352</v>
      </c>
      <c r="AT158" s="218" t="s">
        <v>188</v>
      </c>
      <c r="AU158" s="218" t="s">
        <v>85</v>
      </c>
      <c r="AY158" s="20" t="s">
        <v>139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240</v>
      </c>
      <c r="BM158" s="218" t="s">
        <v>411</v>
      </c>
    </row>
    <row r="159" s="2" customFormat="1">
      <c r="A159" s="41"/>
      <c r="B159" s="42"/>
      <c r="C159" s="43"/>
      <c r="D159" s="220" t="s">
        <v>148</v>
      </c>
      <c r="E159" s="43"/>
      <c r="F159" s="221" t="s">
        <v>1074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148</v>
      </c>
      <c r="AU159" s="20" t="s">
        <v>85</v>
      </c>
    </row>
    <row r="160" s="2" customFormat="1" ht="16.5" customHeight="1">
      <c r="A160" s="41"/>
      <c r="B160" s="42"/>
      <c r="C160" s="238" t="s">
        <v>7</v>
      </c>
      <c r="D160" s="238" t="s">
        <v>188</v>
      </c>
      <c r="E160" s="239" t="s">
        <v>891</v>
      </c>
      <c r="F160" s="240" t="s">
        <v>1090</v>
      </c>
      <c r="G160" s="241" t="s">
        <v>759</v>
      </c>
      <c r="H160" s="242">
        <v>1</v>
      </c>
      <c r="I160" s="243"/>
      <c r="J160" s="244">
        <f>ROUND(I160*H160,2)</f>
        <v>0</v>
      </c>
      <c r="K160" s="240" t="s">
        <v>19</v>
      </c>
      <c r="L160" s="245"/>
      <c r="M160" s="246" t="s">
        <v>19</v>
      </c>
      <c r="N160" s="247" t="s">
        <v>47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352</v>
      </c>
      <c r="AT160" s="218" t="s">
        <v>188</v>
      </c>
      <c r="AU160" s="218" t="s">
        <v>85</v>
      </c>
      <c r="AY160" s="20" t="s">
        <v>139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83</v>
      </c>
      <c r="BK160" s="219">
        <f>ROUND(I160*H160,2)</f>
        <v>0</v>
      </c>
      <c r="BL160" s="20" t="s">
        <v>240</v>
      </c>
      <c r="BM160" s="218" t="s">
        <v>426</v>
      </c>
    </row>
    <row r="161" s="2" customFormat="1">
      <c r="A161" s="41"/>
      <c r="B161" s="42"/>
      <c r="C161" s="43"/>
      <c r="D161" s="220" t="s">
        <v>148</v>
      </c>
      <c r="E161" s="43"/>
      <c r="F161" s="221" t="s">
        <v>1090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148</v>
      </c>
      <c r="AU161" s="20" t="s">
        <v>85</v>
      </c>
    </row>
    <row r="162" s="2" customFormat="1" ht="16.5" customHeight="1">
      <c r="A162" s="41"/>
      <c r="B162" s="42"/>
      <c r="C162" s="238" t="s">
        <v>291</v>
      </c>
      <c r="D162" s="238" t="s">
        <v>188</v>
      </c>
      <c r="E162" s="239" t="s">
        <v>1091</v>
      </c>
      <c r="F162" s="240" t="s">
        <v>1092</v>
      </c>
      <c r="G162" s="241" t="s">
        <v>759</v>
      </c>
      <c r="H162" s="242">
        <v>1</v>
      </c>
      <c r="I162" s="243"/>
      <c r="J162" s="244">
        <f>ROUND(I162*H162,2)</f>
        <v>0</v>
      </c>
      <c r="K162" s="240" t="s">
        <v>19</v>
      </c>
      <c r="L162" s="245"/>
      <c r="M162" s="246" t="s">
        <v>19</v>
      </c>
      <c r="N162" s="247" t="s">
        <v>47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352</v>
      </c>
      <c r="AT162" s="218" t="s">
        <v>188</v>
      </c>
      <c r="AU162" s="218" t="s">
        <v>85</v>
      </c>
      <c r="AY162" s="20" t="s">
        <v>139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83</v>
      </c>
      <c r="BK162" s="219">
        <f>ROUND(I162*H162,2)</f>
        <v>0</v>
      </c>
      <c r="BL162" s="20" t="s">
        <v>240</v>
      </c>
      <c r="BM162" s="218" t="s">
        <v>444</v>
      </c>
    </row>
    <row r="163" s="2" customFormat="1">
      <c r="A163" s="41"/>
      <c r="B163" s="42"/>
      <c r="C163" s="43"/>
      <c r="D163" s="220" t="s">
        <v>148</v>
      </c>
      <c r="E163" s="43"/>
      <c r="F163" s="221" t="s">
        <v>1092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148</v>
      </c>
      <c r="AU163" s="20" t="s">
        <v>85</v>
      </c>
    </row>
    <row r="164" s="2" customFormat="1" ht="16.5" customHeight="1">
      <c r="A164" s="41"/>
      <c r="B164" s="42"/>
      <c r="C164" s="238" t="s">
        <v>298</v>
      </c>
      <c r="D164" s="238" t="s">
        <v>188</v>
      </c>
      <c r="E164" s="239" t="s">
        <v>1093</v>
      </c>
      <c r="F164" s="240" t="s">
        <v>1094</v>
      </c>
      <c r="G164" s="241" t="s">
        <v>759</v>
      </c>
      <c r="H164" s="242">
        <v>1</v>
      </c>
      <c r="I164" s="243"/>
      <c r="J164" s="244">
        <f>ROUND(I164*H164,2)</f>
        <v>0</v>
      </c>
      <c r="K164" s="240" t="s">
        <v>19</v>
      </c>
      <c r="L164" s="245"/>
      <c r="M164" s="246" t="s">
        <v>19</v>
      </c>
      <c r="N164" s="247" t="s">
        <v>47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352</v>
      </c>
      <c r="AT164" s="218" t="s">
        <v>188</v>
      </c>
      <c r="AU164" s="218" t="s">
        <v>85</v>
      </c>
      <c r="AY164" s="20" t="s">
        <v>139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83</v>
      </c>
      <c r="BK164" s="219">
        <f>ROUND(I164*H164,2)</f>
        <v>0</v>
      </c>
      <c r="BL164" s="20" t="s">
        <v>240</v>
      </c>
      <c r="BM164" s="218" t="s">
        <v>458</v>
      </c>
    </row>
    <row r="165" s="2" customFormat="1">
      <c r="A165" s="41"/>
      <c r="B165" s="42"/>
      <c r="C165" s="43"/>
      <c r="D165" s="220" t="s">
        <v>148</v>
      </c>
      <c r="E165" s="43"/>
      <c r="F165" s="221" t="s">
        <v>1094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148</v>
      </c>
      <c r="AU165" s="20" t="s">
        <v>85</v>
      </c>
    </row>
    <row r="166" s="2" customFormat="1" ht="16.5" customHeight="1">
      <c r="A166" s="41"/>
      <c r="B166" s="42"/>
      <c r="C166" s="238" t="s">
        <v>303</v>
      </c>
      <c r="D166" s="238" t="s">
        <v>188</v>
      </c>
      <c r="E166" s="239" t="s">
        <v>894</v>
      </c>
      <c r="F166" s="240" t="s">
        <v>1095</v>
      </c>
      <c r="G166" s="241" t="s">
        <v>759</v>
      </c>
      <c r="H166" s="242">
        <v>1</v>
      </c>
      <c r="I166" s="243"/>
      <c r="J166" s="244">
        <f>ROUND(I166*H166,2)</f>
        <v>0</v>
      </c>
      <c r="K166" s="240" t="s">
        <v>19</v>
      </c>
      <c r="L166" s="245"/>
      <c r="M166" s="246" t="s">
        <v>19</v>
      </c>
      <c r="N166" s="247" t="s">
        <v>47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352</v>
      </c>
      <c r="AT166" s="218" t="s">
        <v>188</v>
      </c>
      <c r="AU166" s="218" t="s">
        <v>85</v>
      </c>
      <c r="AY166" s="20" t="s">
        <v>139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83</v>
      </c>
      <c r="BK166" s="219">
        <f>ROUND(I166*H166,2)</f>
        <v>0</v>
      </c>
      <c r="BL166" s="20" t="s">
        <v>240</v>
      </c>
      <c r="BM166" s="218" t="s">
        <v>471</v>
      </c>
    </row>
    <row r="167" s="2" customFormat="1">
      <c r="A167" s="41"/>
      <c r="B167" s="42"/>
      <c r="C167" s="43"/>
      <c r="D167" s="220" t="s">
        <v>148</v>
      </c>
      <c r="E167" s="43"/>
      <c r="F167" s="221" t="s">
        <v>1095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148</v>
      </c>
      <c r="AU167" s="20" t="s">
        <v>85</v>
      </c>
    </row>
    <row r="168" s="2" customFormat="1" ht="16.5" customHeight="1">
      <c r="A168" s="41"/>
      <c r="B168" s="42"/>
      <c r="C168" s="238" t="s">
        <v>309</v>
      </c>
      <c r="D168" s="238" t="s">
        <v>188</v>
      </c>
      <c r="E168" s="239" t="s">
        <v>897</v>
      </c>
      <c r="F168" s="240" t="s">
        <v>1096</v>
      </c>
      <c r="G168" s="241" t="s">
        <v>759</v>
      </c>
      <c r="H168" s="242">
        <v>1</v>
      </c>
      <c r="I168" s="243"/>
      <c r="J168" s="244">
        <f>ROUND(I168*H168,2)</f>
        <v>0</v>
      </c>
      <c r="K168" s="240" t="s">
        <v>19</v>
      </c>
      <c r="L168" s="245"/>
      <c r="M168" s="246" t="s">
        <v>19</v>
      </c>
      <c r="N168" s="247" t="s">
        <v>47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352</v>
      </c>
      <c r="AT168" s="218" t="s">
        <v>188</v>
      </c>
      <c r="AU168" s="218" t="s">
        <v>85</v>
      </c>
      <c r="AY168" s="20" t="s">
        <v>139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83</v>
      </c>
      <c r="BK168" s="219">
        <f>ROUND(I168*H168,2)</f>
        <v>0</v>
      </c>
      <c r="BL168" s="20" t="s">
        <v>240</v>
      </c>
      <c r="BM168" s="218" t="s">
        <v>488</v>
      </c>
    </row>
    <row r="169" s="2" customFormat="1">
      <c r="A169" s="41"/>
      <c r="B169" s="42"/>
      <c r="C169" s="43"/>
      <c r="D169" s="220" t="s">
        <v>148</v>
      </c>
      <c r="E169" s="43"/>
      <c r="F169" s="221" t="s">
        <v>1096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148</v>
      </c>
      <c r="AU169" s="20" t="s">
        <v>85</v>
      </c>
    </row>
    <row r="170" s="2" customFormat="1" ht="16.5" customHeight="1">
      <c r="A170" s="41"/>
      <c r="B170" s="42"/>
      <c r="C170" s="238" t="s">
        <v>314</v>
      </c>
      <c r="D170" s="238" t="s">
        <v>188</v>
      </c>
      <c r="E170" s="239" t="s">
        <v>205</v>
      </c>
      <c r="F170" s="240" t="s">
        <v>1097</v>
      </c>
      <c r="G170" s="241" t="s">
        <v>759</v>
      </c>
      <c r="H170" s="242">
        <v>1</v>
      </c>
      <c r="I170" s="243"/>
      <c r="J170" s="244">
        <f>ROUND(I170*H170,2)</f>
        <v>0</v>
      </c>
      <c r="K170" s="240" t="s">
        <v>19</v>
      </c>
      <c r="L170" s="245"/>
      <c r="M170" s="246" t="s">
        <v>19</v>
      </c>
      <c r="N170" s="247" t="s">
        <v>47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352</v>
      </c>
      <c r="AT170" s="218" t="s">
        <v>188</v>
      </c>
      <c r="AU170" s="218" t="s">
        <v>85</v>
      </c>
      <c r="AY170" s="20" t="s">
        <v>139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83</v>
      </c>
      <c r="BK170" s="219">
        <f>ROUND(I170*H170,2)</f>
        <v>0</v>
      </c>
      <c r="BL170" s="20" t="s">
        <v>240</v>
      </c>
      <c r="BM170" s="218" t="s">
        <v>501</v>
      </c>
    </row>
    <row r="171" s="2" customFormat="1">
      <c r="A171" s="41"/>
      <c r="B171" s="42"/>
      <c r="C171" s="43"/>
      <c r="D171" s="220" t="s">
        <v>148</v>
      </c>
      <c r="E171" s="43"/>
      <c r="F171" s="221" t="s">
        <v>1097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148</v>
      </c>
      <c r="AU171" s="20" t="s">
        <v>85</v>
      </c>
    </row>
    <row r="172" s="2" customFormat="1" ht="16.5" customHeight="1">
      <c r="A172" s="41"/>
      <c r="B172" s="42"/>
      <c r="C172" s="238" t="s">
        <v>320</v>
      </c>
      <c r="D172" s="238" t="s">
        <v>188</v>
      </c>
      <c r="E172" s="239" t="s">
        <v>212</v>
      </c>
      <c r="F172" s="240" t="s">
        <v>1098</v>
      </c>
      <c r="G172" s="241" t="s">
        <v>759</v>
      </c>
      <c r="H172" s="242">
        <v>1</v>
      </c>
      <c r="I172" s="243"/>
      <c r="J172" s="244">
        <f>ROUND(I172*H172,2)</f>
        <v>0</v>
      </c>
      <c r="K172" s="240" t="s">
        <v>19</v>
      </c>
      <c r="L172" s="245"/>
      <c r="M172" s="246" t="s">
        <v>19</v>
      </c>
      <c r="N172" s="247" t="s">
        <v>47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352</v>
      </c>
      <c r="AT172" s="218" t="s">
        <v>188</v>
      </c>
      <c r="AU172" s="218" t="s">
        <v>85</v>
      </c>
      <c r="AY172" s="20" t="s">
        <v>139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83</v>
      </c>
      <c r="BK172" s="219">
        <f>ROUND(I172*H172,2)</f>
        <v>0</v>
      </c>
      <c r="BL172" s="20" t="s">
        <v>240</v>
      </c>
      <c r="BM172" s="218" t="s">
        <v>513</v>
      </c>
    </row>
    <row r="173" s="2" customFormat="1">
      <c r="A173" s="41"/>
      <c r="B173" s="42"/>
      <c r="C173" s="43"/>
      <c r="D173" s="220" t="s">
        <v>148</v>
      </c>
      <c r="E173" s="43"/>
      <c r="F173" s="221" t="s">
        <v>1098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148</v>
      </c>
      <c r="AU173" s="20" t="s">
        <v>85</v>
      </c>
    </row>
    <row r="174" s="2" customFormat="1" ht="16.5" customHeight="1">
      <c r="A174" s="41"/>
      <c r="B174" s="42"/>
      <c r="C174" s="207" t="s">
        <v>326</v>
      </c>
      <c r="D174" s="207" t="s">
        <v>141</v>
      </c>
      <c r="E174" s="208" t="s">
        <v>1099</v>
      </c>
      <c r="F174" s="209" t="s">
        <v>1100</v>
      </c>
      <c r="G174" s="210" t="s">
        <v>549</v>
      </c>
      <c r="H174" s="211">
        <v>1</v>
      </c>
      <c r="I174" s="212"/>
      <c r="J174" s="213">
        <f>ROUND(I174*H174,2)</f>
        <v>0</v>
      </c>
      <c r="K174" s="209" t="s">
        <v>145</v>
      </c>
      <c r="L174" s="47"/>
      <c r="M174" s="214" t="s">
        <v>19</v>
      </c>
      <c r="N174" s="215" t="s">
        <v>47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240</v>
      </c>
      <c r="AT174" s="218" t="s">
        <v>141</v>
      </c>
      <c r="AU174" s="218" t="s">
        <v>85</v>
      </c>
      <c r="AY174" s="20" t="s">
        <v>139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83</v>
      </c>
      <c r="BK174" s="219">
        <f>ROUND(I174*H174,2)</f>
        <v>0</v>
      </c>
      <c r="BL174" s="20" t="s">
        <v>240</v>
      </c>
      <c r="BM174" s="218" t="s">
        <v>530</v>
      </c>
    </row>
    <row r="175" s="2" customFormat="1">
      <c r="A175" s="41"/>
      <c r="B175" s="42"/>
      <c r="C175" s="43"/>
      <c r="D175" s="220" t="s">
        <v>148</v>
      </c>
      <c r="E175" s="43"/>
      <c r="F175" s="221" t="s">
        <v>1101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148</v>
      </c>
      <c r="AU175" s="20" t="s">
        <v>85</v>
      </c>
    </row>
    <row r="176" s="2" customFormat="1">
      <c r="A176" s="41"/>
      <c r="B176" s="42"/>
      <c r="C176" s="43"/>
      <c r="D176" s="225" t="s">
        <v>150</v>
      </c>
      <c r="E176" s="43"/>
      <c r="F176" s="226" t="s">
        <v>1102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150</v>
      </c>
      <c r="AU176" s="20" t="s">
        <v>85</v>
      </c>
    </row>
    <row r="177" s="12" customFormat="1" ht="25.92" customHeight="1">
      <c r="A177" s="12"/>
      <c r="B177" s="191"/>
      <c r="C177" s="192"/>
      <c r="D177" s="193" t="s">
        <v>75</v>
      </c>
      <c r="E177" s="194" t="s">
        <v>188</v>
      </c>
      <c r="F177" s="194" t="s">
        <v>990</v>
      </c>
      <c r="G177" s="192"/>
      <c r="H177" s="192"/>
      <c r="I177" s="195"/>
      <c r="J177" s="196">
        <f>BK177</f>
        <v>0</v>
      </c>
      <c r="K177" s="192"/>
      <c r="L177" s="197"/>
      <c r="M177" s="198"/>
      <c r="N177" s="199"/>
      <c r="O177" s="199"/>
      <c r="P177" s="200">
        <f>P178+P184+P187</f>
        <v>0</v>
      </c>
      <c r="Q177" s="199"/>
      <c r="R177" s="200">
        <f>R178+R184+R187</f>
        <v>0</v>
      </c>
      <c r="S177" s="199"/>
      <c r="T177" s="201">
        <f>T178+T184+T187</f>
        <v>0.48999999999999999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160</v>
      </c>
      <c r="AT177" s="203" t="s">
        <v>75</v>
      </c>
      <c r="AU177" s="203" t="s">
        <v>76</v>
      </c>
      <c r="AY177" s="202" t="s">
        <v>139</v>
      </c>
      <c r="BK177" s="204">
        <f>BK178+BK184+BK187</f>
        <v>0</v>
      </c>
    </row>
    <row r="178" s="12" customFormat="1" ht="22.8" customHeight="1">
      <c r="A178" s="12"/>
      <c r="B178" s="191"/>
      <c r="C178" s="192"/>
      <c r="D178" s="193" t="s">
        <v>75</v>
      </c>
      <c r="E178" s="205" t="s">
        <v>1103</v>
      </c>
      <c r="F178" s="205" t="s">
        <v>1104</v>
      </c>
      <c r="G178" s="192"/>
      <c r="H178" s="192"/>
      <c r="I178" s="195"/>
      <c r="J178" s="206">
        <f>BK178</f>
        <v>0</v>
      </c>
      <c r="K178" s="192"/>
      <c r="L178" s="197"/>
      <c r="M178" s="198"/>
      <c r="N178" s="199"/>
      <c r="O178" s="199"/>
      <c r="P178" s="200">
        <f>SUM(P179:P183)</f>
        <v>0</v>
      </c>
      <c r="Q178" s="199"/>
      <c r="R178" s="200">
        <f>SUM(R179:R183)</f>
        <v>0</v>
      </c>
      <c r="S178" s="199"/>
      <c r="T178" s="201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2" t="s">
        <v>160</v>
      </c>
      <c r="AT178" s="203" t="s">
        <v>75</v>
      </c>
      <c r="AU178" s="203" t="s">
        <v>83</v>
      </c>
      <c r="AY178" s="202" t="s">
        <v>139</v>
      </c>
      <c r="BK178" s="204">
        <f>SUM(BK179:BK183)</f>
        <v>0</v>
      </c>
    </row>
    <row r="179" s="2" customFormat="1" ht="16.5" customHeight="1">
      <c r="A179" s="41"/>
      <c r="B179" s="42"/>
      <c r="C179" s="207" t="s">
        <v>331</v>
      </c>
      <c r="D179" s="207" t="s">
        <v>141</v>
      </c>
      <c r="E179" s="208" t="s">
        <v>1105</v>
      </c>
      <c r="F179" s="209" t="s">
        <v>1106</v>
      </c>
      <c r="G179" s="210" t="s">
        <v>549</v>
      </c>
      <c r="H179" s="211">
        <v>1</v>
      </c>
      <c r="I179" s="212"/>
      <c r="J179" s="213">
        <f>ROUND(I179*H179,2)</f>
        <v>0</v>
      </c>
      <c r="K179" s="209" t="s">
        <v>145</v>
      </c>
      <c r="L179" s="47"/>
      <c r="M179" s="214" t="s">
        <v>19</v>
      </c>
      <c r="N179" s="215" t="s">
        <v>47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578</v>
      </c>
      <c r="AT179" s="218" t="s">
        <v>141</v>
      </c>
      <c r="AU179" s="218" t="s">
        <v>85</v>
      </c>
      <c r="AY179" s="20" t="s">
        <v>139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83</v>
      </c>
      <c r="BK179" s="219">
        <f>ROUND(I179*H179,2)</f>
        <v>0</v>
      </c>
      <c r="BL179" s="20" t="s">
        <v>578</v>
      </c>
      <c r="BM179" s="218" t="s">
        <v>542</v>
      </c>
    </row>
    <row r="180" s="2" customFormat="1">
      <c r="A180" s="41"/>
      <c r="B180" s="42"/>
      <c r="C180" s="43"/>
      <c r="D180" s="220" t="s">
        <v>148</v>
      </c>
      <c r="E180" s="43"/>
      <c r="F180" s="221" t="s">
        <v>1107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148</v>
      </c>
      <c r="AU180" s="20" t="s">
        <v>85</v>
      </c>
    </row>
    <row r="181" s="2" customFormat="1">
      <c r="A181" s="41"/>
      <c r="B181" s="42"/>
      <c r="C181" s="43"/>
      <c r="D181" s="225" t="s">
        <v>150</v>
      </c>
      <c r="E181" s="43"/>
      <c r="F181" s="226" t="s">
        <v>1108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150</v>
      </c>
      <c r="AU181" s="20" t="s">
        <v>85</v>
      </c>
    </row>
    <row r="182" s="2" customFormat="1" ht="16.5" customHeight="1">
      <c r="A182" s="41"/>
      <c r="B182" s="42"/>
      <c r="C182" s="238" t="s">
        <v>339</v>
      </c>
      <c r="D182" s="238" t="s">
        <v>188</v>
      </c>
      <c r="E182" s="239" t="s">
        <v>1109</v>
      </c>
      <c r="F182" s="240" t="s">
        <v>1110</v>
      </c>
      <c r="G182" s="241" t="s">
        <v>549</v>
      </c>
      <c r="H182" s="242">
        <v>1</v>
      </c>
      <c r="I182" s="243"/>
      <c r="J182" s="244">
        <f>ROUND(I182*H182,2)</f>
        <v>0</v>
      </c>
      <c r="K182" s="240" t="s">
        <v>19</v>
      </c>
      <c r="L182" s="245"/>
      <c r="M182" s="246" t="s">
        <v>19</v>
      </c>
      <c r="N182" s="247" t="s">
        <v>47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1111</v>
      </c>
      <c r="AT182" s="218" t="s">
        <v>188</v>
      </c>
      <c r="AU182" s="218" t="s">
        <v>85</v>
      </c>
      <c r="AY182" s="20" t="s">
        <v>139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83</v>
      </c>
      <c r="BK182" s="219">
        <f>ROUND(I182*H182,2)</f>
        <v>0</v>
      </c>
      <c r="BL182" s="20" t="s">
        <v>578</v>
      </c>
      <c r="BM182" s="218" t="s">
        <v>555</v>
      </c>
    </row>
    <row r="183" s="2" customFormat="1">
      <c r="A183" s="41"/>
      <c r="B183" s="42"/>
      <c r="C183" s="43"/>
      <c r="D183" s="220" t="s">
        <v>148</v>
      </c>
      <c r="E183" s="43"/>
      <c r="F183" s="221" t="s">
        <v>1110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148</v>
      </c>
      <c r="AU183" s="20" t="s">
        <v>85</v>
      </c>
    </row>
    <row r="184" s="12" customFormat="1" ht="22.8" customHeight="1">
      <c r="A184" s="12"/>
      <c r="B184" s="191"/>
      <c r="C184" s="192"/>
      <c r="D184" s="193" t="s">
        <v>75</v>
      </c>
      <c r="E184" s="205" t="s">
        <v>1112</v>
      </c>
      <c r="F184" s="205" t="s">
        <v>1113</v>
      </c>
      <c r="G184" s="192"/>
      <c r="H184" s="192"/>
      <c r="I184" s="195"/>
      <c r="J184" s="206">
        <f>BK184</f>
        <v>0</v>
      </c>
      <c r="K184" s="192"/>
      <c r="L184" s="197"/>
      <c r="M184" s="198"/>
      <c r="N184" s="199"/>
      <c r="O184" s="199"/>
      <c r="P184" s="200">
        <f>SUM(P185:P186)</f>
        <v>0</v>
      </c>
      <c r="Q184" s="199"/>
      <c r="R184" s="200">
        <f>SUM(R185:R186)</f>
        <v>0</v>
      </c>
      <c r="S184" s="199"/>
      <c r="T184" s="201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2" t="s">
        <v>160</v>
      </c>
      <c r="AT184" s="203" t="s">
        <v>75</v>
      </c>
      <c r="AU184" s="203" t="s">
        <v>83</v>
      </c>
      <c r="AY184" s="202" t="s">
        <v>139</v>
      </c>
      <c r="BK184" s="204">
        <f>SUM(BK185:BK186)</f>
        <v>0</v>
      </c>
    </row>
    <row r="185" s="2" customFormat="1" ht="16.5" customHeight="1">
      <c r="A185" s="41"/>
      <c r="B185" s="42"/>
      <c r="C185" s="207" t="s">
        <v>344</v>
      </c>
      <c r="D185" s="207" t="s">
        <v>141</v>
      </c>
      <c r="E185" s="208" t="s">
        <v>1114</v>
      </c>
      <c r="F185" s="209" t="s">
        <v>1115</v>
      </c>
      <c r="G185" s="210" t="s">
        <v>549</v>
      </c>
      <c r="H185" s="211">
        <v>2</v>
      </c>
      <c r="I185" s="212"/>
      <c r="J185" s="213">
        <f>ROUND(I185*H185,2)</f>
        <v>0</v>
      </c>
      <c r="K185" s="209" t="s">
        <v>19</v>
      </c>
      <c r="L185" s="47"/>
      <c r="M185" s="214" t="s">
        <v>19</v>
      </c>
      <c r="N185" s="215" t="s">
        <v>47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578</v>
      </c>
      <c r="AT185" s="218" t="s">
        <v>141</v>
      </c>
      <c r="AU185" s="218" t="s">
        <v>85</v>
      </c>
      <c r="AY185" s="20" t="s">
        <v>139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83</v>
      </c>
      <c r="BK185" s="219">
        <f>ROUND(I185*H185,2)</f>
        <v>0</v>
      </c>
      <c r="BL185" s="20" t="s">
        <v>578</v>
      </c>
      <c r="BM185" s="218" t="s">
        <v>567</v>
      </c>
    </row>
    <row r="186" s="2" customFormat="1">
      <c r="A186" s="41"/>
      <c r="B186" s="42"/>
      <c r="C186" s="43"/>
      <c r="D186" s="220" t="s">
        <v>148</v>
      </c>
      <c r="E186" s="43"/>
      <c r="F186" s="221" t="s">
        <v>1115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148</v>
      </c>
      <c r="AU186" s="20" t="s">
        <v>85</v>
      </c>
    </row>
    <row r="187" s="12" customFormat="1" ht="22.8" customHeight="1">
      <c r="A187" s="12"/>
      <c r="B187" s="191"/>
      <c r="C187" s="192"/>
      <c r="D187" s="193" t="s">
        <v>75</v>
      </c>
      <c r="E187" s="205" t="s">
        <v>991</v>
      </c>
      <c r="F187" s="205" t="s">
        <v>992</v>
      </c>
      <c r="G187" s="192"/>
      <c r="H187" s="192"/>
      <c r="I187" s="195"/>
      <c r="J187" s="206">
        <f>BK187</f>
        <v>0</v>
      </c>
      <c r="K187" s="192"/>
      <c r="L187" s="197"/>
      <c r="M187" s="198"/>
      <c r="N187" s="199"/>
      <c r="O187" s="199"/>
      <c r="P187" s="200">
        <f>SUM(P188:P193)</f>
        <v>0</v>
      </c>
      <c r="Q187" s="199"/>
      <c r="R187" s="200">
        <f>SUM(R188:R193)</f>
        <v>0</v>
      </c>
      <c r="S187" s="199"/>
      <c r="T187" s="201">
        <f>SUM(T188:T193)</f>
        <v>0.48999999999999999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2" t="s">
        <v>160</v>
      </c>
      <c r="AT187" s="203" t="s">
        <v>75</v>
      </c>
      <c r="AU187" s="203" t="s">
        <v>83</v>
      </c>
      <c r="AY187" s="202" t="s">
        <v>139</v>
      </c>
      <c r="BK187" s="204">
        <f>SUM(BK188:BK193)</f>
        <v>0</v>
      </c>
    </row>
    <row r="188" s="2" customFormat="1" ht="21.75" customHeight="1">
      <c r="A188" s="41"/>
      <c r="B188" s="42"/>
      <c r="C188" s="207" t="s">
        <v>352</v>
      </c>
      <c r="D188" s="207" t="s">
        <v>141</v>
      </c>
      <c r="E188" s="208" t="s">
        <v>1116</v>
      </c>
      <c r="F188" s="209" t="s">
        <v>1117</v>
      </c>
      <c r="G188" s="210" t="s">
        <v>549</v>
      </c>
      <c r="H188" s="211">
        <v>3</v>
      </c>
      <c r="I188" s="212"/>
      <c r="J188" s="213">
        <f>ROUND(I188*H188,2)</f>
        <v>0</v>
      </c>
      <c r="K188" s="209" t="s">
        <v>145</v>
      </c>
      <c r="L188" s="47"/>
      <c r="M188" s="214" t="s">
        <v>19</v>
      </c>
      <c r="N188" s="215" t="s">
        <v>47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0.029999999999999999</v>
      </c>
      <c r="T188" s="217">
        <f>S188*H188</f>
        <v>0.089999999999999997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578</v>
      </c>
      <c r="AT188" s="218" t="s">
        <v>141</v>
      </c>
      <c r="AU188" s="218" t="s">
        <v>85</v>
      </c>
      <c r="AY188" s="20" t="s">
        <v>139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20" t="s">
        <v>83</v>
      </c>
      <c r="BK188" s="219">
        <f>ROUND(I188*H188,2)</f>
        <v>0</v>
      </c>
      <c r="BL188" s="20" t="s">
        <v>578</v>
      </c>
      <c r="BM188" s="218" t="s">
        <v>578</v>
      </c>
    </row>
    <row r="189" s="2" customFormat="1">
      <c r="A189" s="41"/>
      <c r="B189" s="42"/>
      <c r="C189" s="43"/>
      <c r="D189" s="220" t="s">
        <v>148</v>
      </c>
      <c r="E189" s="43"/>
      <c r="F189" s="221" t="s">
        <v>1118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148</v>
      </c>
      <c r="AU189" s="20" t="s">
        <v>85</v>
      </c>
    </row>
    <row r="190" s="2" customFormat="1">
      <c r="A190" s="41"/>
      <c r="B190" s="42"/>
      <c r="C190" s="43"/>
      <c r="D190" s="225" t="s">
        <v>150</v>
      </c>
      <c r="E190" s="43"/>
      <c r="F190" s="226" t="s">
        <v>1119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150</v>
      </c>
      <c r="AU190" s="20" t="s">
        <v>85</v>
      </c>
    </row>
    <row r="191" s="2" customFormat="1" ht="21.75" customHeight="1">
      <c r="A191" s="41"/>
      <c r="B191" s="42"/>
      <c r="C191" s="207" t="s">
        <v>357</v>
      </c>
      <c r="D191" s="207" t="s">
        <v>141</v>
      </c>
      <c r="E191" s="208" t="s">
        <v>1120</v>
      </c>
      <c r="F191" s="209" t="s">
        <v>1121</v>
      </c>
      <c r="G191" s="210" t="s">
        <v>208</v>
      </c>
      <c r="H191" s="211">
        <v>40</v>
      </c>
      <c r="I191" s="212"/>
      <c r="J191" s="213">
        <f>ROUND(I191*H191,2)</f>
        <v>0</v>
      </c>
      <c r="K191" s="209" t="s">
        <v>145</v>
      </c>
      <c r="L191" s="47"/>
      <c r="M191" s="214" t="s">
        <v>19</v>
      </c>
      <c r="N191" s="215" t="s">
        <v>47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0.01</v>
      </c>
      <c r="T191" s="217">
        <f>S191*H191</f>
        <v>0.40000000000000002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578</v>
      </c>
      <c r="AT191" s="218" t="s">
        <v>141</v>
      </c>
      <c r="AU191" s="218" t="s">
        <v>85</v>
      </c>
      <c r="AY191" s="20" t="s">
        <v>139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83</v>
      </c>
      <c r="BK191" s="219">
        <f>ROUND(I191*H191,2)</f>
        <v>0</v>
      </c>
      <c r="BL191" s="20" t="s">
        <v>578</v>
      </c>
      <c r="BM191" s="218" t="s">
        <v>589</v>
      </c>
    </row>
    <row r="192" s="2" customFormat="1">
      <c r="A192" s="41"/>
      <c r="B192" s="42"/>
      <c r="C192" s="43"/>
      <c r="D192" s="220" t="s">
        <v>148</v>
      </c>
      <c r="E192" s="43"/>
      <c r="F192" s="221" t="s">
        <v>1122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148</v>
      </c>
      <c r="AU192" s="20" t="s">
        <v>85</v>
      </c>
    </row>
    <row r="193" s="2" customFormat="1">
      <c r="A193" s="41"/>
      <c r="B193" s="42"/>
      <c r="C193" s="43"/>
      <c r="D193" s="225" t="s">
        <v>150</v>
      </c>
      <c r="E193" s="43"/>
      <c r="F193" s="226" t="s">
        <v>1123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150</v>
      </c>
      <c r="AU193" s="20" t="s">
        <v>85</v>
      </c>
    </row>
    <row r="194" s="12" customFormat="1" ht="25.92" customHeight="1">
      <c r="A194" s="12"/>
      <c r="B194" s="191"/>
      <c r="C194" s="192"/>
      <c r="D194" s="193" t="s">
        <v>75</v>
      </c>
      <c r="E194" s="194" t="s">
        <v>610</v>
      </c>
      <c r="F194" s="194" t="s">
        <v>611</v>
      </c>
      <c r="G194" s="192"/>
      <c r="H194" s="192"/>
      <c r="I194" s="195"/>
      <c r="J194" s="196">
        <f>BK194</f>
        <v>0</v>
      </c>
      <c r="K194" s="192"/>
      <c r="L194" s="197"/>
      <c r="M194" s="198"/>
      <c r="N194" s="199"/>
      <c r="O194" s="199"/>
      <c r="P194" s="200">
        <f>P195+P200</f>
        <v>0</v>
      </c>
      <c r="Q194" s="199"/>
      <c r="R194" s="200">
        <f>R195+R200</f>
        <v>0</v>
      </c>
      <c r="S194" s="199"/>
      <c r="T194" s="201">
        <f>T195+T200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172</v>
      </c>
      <c r="AT194" s="203" t="s">
        <v>75</v>
      </c>
      <c r="AU194" s="203" t="s">
        <v>76</v>
      </c>
      <c r="AY194" s="202" t="s">
        <v>139</v>
      </c>
      <c r="BK194" s="204">
        <f>BK195+BK200</f>
        <v>0</v>
      </c>
    </row>
    <row r="195" s="12" customFormat="1" ht="22.8" customHeight="1">
      <c r="A195" s="12"/>
      <c r="B195" s="191"/>
      <c r="C195" s="192"/>
      <c r="D195" s="193" t="s">
        <v>75</v>
      </c>
      <c r="E195" s="205" t="s">
        <v>612</v>
      </c>
      <c r="F195" s="205" t="s">
        <v>613</v>
      </c>
      <c r="G195" s="192"/>
      <c r="H195" s="192"/>
      <c r="I195" s="195"/>
      <c r="J195" s="206">
        <f>BK195</f>
        <v>0</v>
      </c>
      <c r="K195" s="192"/>
      <c r="L195" s="197"/>
      <c r="M195" s="198"/>
      <c r="N195" s="199"/>
      <c r="O195" s="199"/>
      <c r="P195" s="200">
        <f>SUM(P196:P199)</f>
        <v>0</v>
      </c>
      <c r="Q195" s="199"/>
      <c r="R195" s="200">
        <f>SUM(R196:R199)</f>
        <v>0</v>
      </c>
      <c r="S195" s="199"/>
      <c r="T195" s="201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2" t="s">
        <v>172</v>
      </c>
      <c r="AT195" s="203" t="s">
        <v>75</v>
      </c>
      <c r="AU195" s="203" t="s">
        <v>83</v>
      </c>
      <c r="AY195" s="202" t="s">
        <v>139</v>
      </c>
      <c r="BK195" s="204">
        <f>SUM(BK196:BK199)</f>
        <v>0</v>
      </c>
    </row>
    <row r="196" s="2" customFormat="1" ht="16.5" customHeight="1">
      <c r="A196" s="41"/>
      <c r="B196" s="42"/>
      <c r="C196" s="207" t="s">
        <v>365</v>
      </c>
      <c r="D196" s="207" t="s">
        <v>141</v>
      </c>
      <c r="E196" s="208" t="s">
        <v>615</v>
      </c>
      <c r="F196" s="209" t="s">
        <v>616</v>
      </c>
      <c r="G196" s="210" t="s">
        <v>756</v>
      </c>
      <c r="H196" s="211">
        <v>1</v>
      </c>
      <c r="I196" s="212"/>
      <c r="J196" s="213">
        <f>ROUND(I196*H196,2)</f>
        <v>0</v>
      </c>
      <c r="K196" s="209" t="s">
        <v>145</v>
      </c>
      <c r="L196" s="47"/>
      <c r="M196" s="214" t="s">
        <v>19</v>
      </c>
      <c r="N196" s="215" t="s">
        <v>47</v>
      </c>
      <c r="O196" s="87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146</v>
      </c>
      <c r="AT196" s="218" t="s">
        <v>141</v>
      </c>
      <c r="AU196" s="218" t="s">
        <v>85</v>
      </c>
      <c r="AY196" s="20" t="s">
        <v>139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20" t="s">
        <v>83</v>
      </c>
      <c r="BK196" s="219">
        <f>ROUND(I196*H196,2)</f>
        <v>0</v>
      </c>
      <c r="BL196" s="20" t="s">
        <v>146</v>
      </c>
      <c r="BM196" s="218" t="s">
        <v>599</v>
      </c>
    </row>
    <row r="197" s="2" customFormat="1">
      <c r="A197" s="41"/>
      <c r="B197" s="42"/>
      <c r="C197" s="43"/>
      <c r="D197" s="220" t="s">
        <v>148</v>
      </c>
      <c r="E197" s="43"/>
      <c r="F197" s="221" t="s">
        <v>616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148</v>
      </c>
      <c r="AU197" s="20" t="s">
        <v>85</v>
      </c>
    </row>
    <row r="198" s="2" customFormat="1">
      <c r="A198" s="41"/>
      <c r="B198" s="42"/>
      <c r="C198" s="43"/>
      <c r="D198" s="225" t="s">
        <v>150</v>
      </c>
      <c r="E198" s="43"/>
      <c r="F198" s="226" t="s">
        <v>619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150</v>
      </c>
      <c r="AU198" s="20" t="s">
        <v>85</v>
      </c>
    </row>
    <row r="199" s="2" customFormat="1">
      <c r="A199" s="41"/>
      <c r="B199" s="42"/>
      <c r="C199" s="43"/>
      <c r="D199" s="220" t="s">
        <v>483</v>
      </c>
      <c r="E199" s="43"/>
      <c r="F199" s="269" t="s">
        <v>1124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483</v>
      </c>
      <c r="AU199" s="20" t="s">
        <v>85</v>
      </c>
    </row>
    <row r="200" s="12" customFormat="1" ht="22.8" customHeight="1">
      <c r="A200" s="12"/>
      <c r="B200" s="191"/>
      <c r="C200" s="192"/>
      <c r="D200" s="193" t="s">
        <v>75</v>
      </c>
      <c r="E200" s="205" t="s">
        <v>1125</v>
      </c>
      <c r="F200" s="205" t="s">
        <v>1126</v>
      </c>
      <c r="G200" s="192"/>
      <c r="H200" s="192"/>
      <c r="I200" s="195"/>
      <c r="J200" s="206">
        <f>BK200</f>
        <v>0</v>
      </c>
      <c r="K200" s="192"/>
      <c r="L200" s="197"/>
      <c r="M200" s="198"/>
      <c r="N200" s="199"/>
      <c r="O200" s="199"/>
      <c r="P200" s="200">
        <f>SUM(P201:P203)</f>
        <v>0</v>
      </c>
      <c r="Q200" s="199"/>
      <c r="R200" s="200">
        <f>SUM(R201:R203)</f>
        <v>0</v>
      </c>
      <c r="S200" s="199"/>
      <c r="T200" s="201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2" t="s">
        <v>172</v>
      </c>
      <c r="AT200" s="203" t="s">
        <v>75</v>
      </c>
      <c r="AU200" s="203" t="s">
        <v>83</v>
      </c>
      <c r="AY200" s="202" t="s">
        <v>139</v>
      </c>
      <c r="BK200" s="204">
        <f>SUM(BK201:BK203)</f>
        <v>0</v>
      </c>
    </row>
    <row r="201" s="2" customFormat="1" ht="16.5" customHeight="1">
      <c r="A201" s="41"/>
      <c r="B201" s="42"/>
      <c r="C201" s="207" t="s">
        <v>374</v>
      </c>
      <c r="D201" s="207" t="s">
        <v>141</v>
      </c>
      <c r="E201" s="208" t="s">
        <v>1127</v>
      </c>
      <c r="F201" s="209" t="s">
        <v>1128</v>
      </c>
      <c r="G201" s="210" t="s">
        <v>756</v>
      </c>
      <c r="H201" s="211">
        <v>1</v>
      </c>
      <c r="I201" s="212"/>
      <c r="J201" s="213">
        <f>ROUND(I201*H201,2)</f>
        <v>0</v>
      </c>
      <c r="K201" s="209" t="s">
        <v>145</v>
      </c>
      <c r="L201" s="47"/>
      <c r="M201" s="214" t="s">
        <v>19</v>
      </c>
      <c r="N201" s="215" t="s">
        <v>47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617</v>
      </c>
      <c r="AT201" s="218" t="s">
        <v>141</v>
      </c>
      <c r="AU201" s="218" t="s">
        <v>85</v>
      </c>
      <c r="AY201" s="20" t="s">
        <v>139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83</v>
      </c>
      <c r="BK201" s="219">
        <f>ROUND(I201*H201,2)</f>
        <v>0</v>
      </c>
      <c r="BL201" s="20" t="s">
        <v>617</v>
      </c>
      <c r="BM201" s="218" t="s">
        <v>1129</v>
      </c>
    </row>
    <row r="202" s="2" customFormat="1">
      <c r="A202" s="41"/>
      <c r="B202" s="42"/>
      <c r="C202" s="43"/>
      <c r="D202" s="220" t="s">
        <v>148</v>
      </c>
      <c r="E202" s="43"/>
      <c r="F202" s="221" t="s">
        <v>1128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148</v>
      </c>
      <c r="AU202" s="20" t="s">
        <v>85</v>
      </c>
    </row>
    <row r="203" s="2" customFormat="1">
      <c r="A203" s="41"/>
      <c r="B203" s="42"/>
      <c r="C203" s="43"/>
      <c r="D203" s="225" t="s">
        <v>150</v>
      </c>
      <c r="E203" s="43"/>
      <c r="F203" s="226" t="s">
        <v>1130</v>
      </c>
      <c r="G203" s="43"/>
      <c r="H203" s="43"/>
      <c r="I203" s="222"/>
      <c r="J203" s="43"/>
      <c r="K203" s="43"/>
      <c r="L203" s="47"/>
      <c r="M203" s="270"/>
      <c r="N203" s="271"/>
      <c r="O203" s="272"/>
      <c r="P203" s="272"/>
      <c r="Q203" s="272"/>
      <c r="R203" s="272"/>
      <c r="S203" s="272"/>
      <c r="T203" s="273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150</v>
      </c>
      <c r="AU203" s="20" t="s">
        <v>85</v>
      </c>
    </row>
    <row r="204" s="2" customFormat="1" ht="6.96" customHeight="1">
      <c r="A204" s="41"/>
      <c r="B204" s="62"/>
      <c r="C204" s="63"/>
      <c r="D204" s="63"/>
      <c r="E204" s="63"/>
      <c r="F204" s="63"/>
      <c r="G204" s="63"/>
      <c r="H204" s="63"/>
      <c r="I204" s="63"/>
      <c r="J204" s="63"/>
      <c r="K204" s="63"/>
      <c r="L204" s="47"/>
      <c r="M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</row>
  </sheetData>
  <sheetProtection sheet="1" autoFilter="0" formatColumns="0" formatRows="0" objects="1" scenarios="1" spinCount="100000" saltValue="Lwd6cIHGKykX41ON340MZdTjKXt0C2CLrean2EUf6N455cbZkOCLA/nIFsd9TupACzidHFptEaRbrVbyOXKCeQ==" hashValue="XU4Q8NYn5JdwdgmqdncLOfdHge2/VscpRBZFwdut2eFnTPd08qu7vhS2nhD3oS688+rPL+8x4I4Ni0Tu1Siajg==" algorithmName="SHA-512" password="CC35"/>
  <autoFilter ref="C87:K20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1/741110511"/>
    <hyperlink ref="F100" r:id="rId2" display="https://podminky.urs.cz/item/CS_URS_2025_01/741120101"/>
    <hyperlink ref="F107" r:id="rId3" display="https://podminky.urs.cz/item/CS_URS_2025_01/741120103"/>
    <hyperlink ref="F114" r:id="rId4" display="https://podminky.urs.cz/item/CS_URS_2025_01/741122025"/>
    <hyperlink ref="F121" r:id="rId5" display="https://podminky.urs.cz/item/CS_URS_2025_01/741122031"/>
    <hyperlink ref="F131" r:id="rId6" display="https://podminky.urs.cz/item/CS_URS_2025_01/741122033"/>
    <hyperlink ref="F138" r:id="rId7" display="https://podminky.urs.cz/item/CS_URS_2025_01/741220004"/>
    <hyperlink ref="F143" r:id="rId8" display="https://podminky.urs.cz/item/CS_URS_2025_01/741231013"/>
    <hyperlink ref="F148" r:id="rId9" display="https://podminky.urs.cz/item/CS_URS_2025_01/741320113"/>
    <hyperlink ref="F176" r:id="rId10" display="https://podminky.urs.cz/item/CS_URS_2025_01/741810001"/>
    <hyperlink ref="F181" r:id="rId11" display="https://podminky.urs.cz/item/CS_URS_2025_01/210160682"/>
    <hyperlink ref="F190" r:id="rId12" display="https://podminky.urs.cz/item/CS_URS_2025_01/468081122"/>
    <hyperlink ref="F193" r:id="rId13" display="https://podminky.urs.cz/item/CS_URS_2025_01/468101114"/>
    <hyperlink ref="F198" r:id="rId14" display="https://podminky.urs.cz/item/CS_URS_2025_01/013254000"/>
    <hyperlink ref="F203" r:id="rId15" display="https://podminky.urs.cz/item/CS_URS_2025_01/08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DRAKISA202409 - Dětský domov Tachov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1131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1132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ROUND((SUM(BE87:BE327)),  2)</f>
        <v>0</v>
      </c>
      <c r="G33" s="41"/>
      <c r="H33" s="41"/>
      <c r="I33" s="151">
        <v>0.20999999999999999</v>
      </c>
      <c r="J33" s="150">
        <f>ROUND(((SUM(BE87:BE327))*I33),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ROUND((SUM(BF87:BF327)),  2)</f>
        <v>0</v>
      </c>
      <c r="G34" s="41"/>
      <c r="H34" s="41"/>
      <c r="I34" s="151">
        <v>0.12</v>
      </c>
      <c r="J34" s="150">
        <f>ROUND(((SUM(BF87:BF327))*I34),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ROUND((SUM(BG87:BG327)),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ROUND((SUM(BH87:BH327)),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ROUND((SUM(BI87:BI327)),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DRAKISA202409 - Dětský domov Tachov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D.2 - Fotovoltaická elektrárna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Petra Jilemnického 576, 347 01 Tachov</v>
      </c>
      <c r="G52" s="43"/>
      <c r="H52" s="43"/>
      <c r="I52" s="35" t="s">
        <v>23</v>
      </c>
      <c r="J52" s="75" t="str">
        <f>IF(J12="","",J12)</f>
        <v>19. 12. 2024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Plzeňský kraj, Škroupova 1760/18, 301 00 Plzeň</v>
      </c>
      <c r="G54" s="43"/>
      <c r="H54" s="43"/>
      <c r="I54" s="35" t="s">
        <v>33</v>
      </c>
      <c r="J54" s="39" t="str">
        <f>E21</f>
        <v>Drakisa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David Lipčák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113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116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1133</v>
      </c>
      <c r="E62" s="177"/>
      <c r="F62" s="177"/>
      <c r="G62" s="177"/>
      <c r="H62" s="177"/>
      <c r="I62" s="177"/>
      <c r="J62" s="178">
        <f>J279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921</v>
      </c>
      <c r="E63" s="171"/>
      <c r="F63" s="171"/>
      <c r="G63" s="171"/>
      <c r="H63" s="171"/>
      <c r="I63" s="171"/>
      <c r="J63" s="172">
        <f>J310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1134</v>
      </c>
      <c r="E64" s="177"/>
      <c r="F64" s="177"/>
      <c r="G64" s="177"/>
      <c r="H64" s="177"/>
      <c r="I64" s="177"/>
      <c r="J64" s="178">
        <f>J311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119</v>
      </c>
      <c r="E65" s="171"/>
      <c r="F65" s="171"/>
      <c r="G65" s="171"/>
      <c r="H65" s="171"/>
      <c r="I65" s="171"/>
      <c r="J65" s="172">
        <f>J315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120</v>
      </c>
      <c r="E66" s="177"/>
      <c r="F66" s="177"/>
      <c r="G66" s="177"/>
      <c r="H66" s="177"/>
      <c r="I66" s="177"/>
      <c r="J66" s="178">
        <f>J316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122</v>
      </c>
      <c r="E67" s="177"/>
      <c r="F67" s="177"/>
      <c r="G67" s="177"/>
      <c r="H67" s="177"/>
      <c r="I67" s="177"/>
      <c r="J67" s="178">
        <f>J324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124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DRAKISA202409 - Dětský domov Tachov</v>
      </c>
      <c r="F77" s="35"/>
      <c r="G77" s="35"/>
      <c r="H77" s="35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99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D.2 - Fotovoltaická elektrárna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>Petra Jilemnického 576, 347 01 Tachov</v>
      </c>
      <c r="G81" s="43"/>
      <c r="H81" s="43"/>
      <c r="I81" s="35" t="s">
        <v>23</v>
      </c>
      <c r="J81" s="75" t="str">
        <f>IF(J12="","",J12)</f>
        <v>19. 12. 2024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E15</f>
        <v>Plzeňský kraj, Škroupova 1760/18, 301 00 Plzeň</v>
      </c>
      <c r="G83" s="43"/>
      <c r="H83" s="43"/>
      <c r="I83" s="35" t="s">
        <v>33</v>
      </c>
      <c r="J83" s="39" t="str">
        <f>E21</f>
        <v>Drakisa s.r.o.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IF(E18="","",E18)</f>
        <v>Vyplň údaj</v>
      </c>
      <c r="G84" s="43"/>
      <c r="H84" s="43"/>
      <c r="I84" s="35" t="s">
        <v>38</v>
      </c>
      <c r="J84" s="39" t="str">
        <f>E24</f>
        <v>David Lipčák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125</v>
      </c>
      <c r="D86" s="183" t="s">
        <v>61</v>
      </c>
      <c r="E86" s="183" t="s">
        <v>57</v>
      </c>
      <c r="F86" s="183" t="s">
        <v>58</v>
      </c>
      <c r="G86" s="183" t="s">
        <v>126</v>
      </c>
      <c r="H86" s="183" t="s">
        <v>127</v>
      </c>
      <c r="I86" s="183" t="s">
        <v>128</v>
      </c>
      <c r="J86" s="183" t="s">
        <v>103</v>
      </c>
      <c r="K86" s="184" t="s">
        <v>129</v>
      </c>
      <c r="L86" s="185"/>
      <c r="M86" s="95" t="s">
        <v>19</v>
      </c>
      <c r="N86" s="96" t="s">
        <v>46</v>
      </c>
      <c r="O86" s="96" t="s">
        <v>130</v>
      </c>
      <c r="P86" s="96" t="s">
        <v>131</v>
      </c>
      <c r="Q86" s="96" t="s">
        <v>132</v>
      </c>
      <c r="R86" s="96" t="s">
        <v>133</v>
      </c>
      <c r="S86" s="96" t="s">
        <v>134</v>
      </c>
      <c r="T86" s="97" t="s">
        <v>135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136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P88+P310+P315</f>
        <v>0</v>
      </c>
      <c r="Q87" s="99"/>
      <c r="R87" s="188">
        <f>R88+R310+R315</f>
        <v>2.6764794999999992</v>
      </c>
      <c r="S87" s="99"/>
      <c r="T87" s="189">
        <f>T88+T310+T315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75</v>
      </c>
      <c r="AU87" s="20" t="s">
        <v>104</v>
      </c>
      <c r="BK87" s="190">
        <f>BK88+BK310+BK315</f>
        <v>0</v>
      </c>
    </row>
    <row r="88" s="12" customFormat="1" ht="25.92" customHeight="1">
      <c r="A88" s="12"/>
      <c r="B88" s="191"/>
      <c r="C88" s="192"/>
      <c r="D88" s="193" t="s">
        <v>75</v>
      </c>
      <c r="E88" s="194" t="s">
        <v>432</v>
      </c>
      <c r="F88" s="194" t="s">
        <v>433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P89+P279</f>
        <v>0</v>
      </c>
      <c r="Q88" s="199"/>
      <c r="R88" s="200">
        <f>R89+R279</f>
        <v>2.6764794999999992</v>
      </c>
      <c r="S88" s="199"/>
      <c r="T88" s="201">
        <f>T89+T279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85</v>
      </c>
      <c r="AT88" s="203" t="s">
        <v>75</v>
      </c>
      <c r="AU88" s="203" t="s">
        <v>76</v>
      </c>
      <c r="AY88" s="202" t="s">
        <v>139</v>
      </c>
      <c r="BK88" s="204">
        <f>BK89+BK279</f>
        <v>0</v>
      </c>
    </row>
    <row r="89" s="12" customFormat="1" ht="22.8" customHeight="1">
      <c r="A89" s="12"/>
      <c r="B89" s="191"/>
      <c r="C89" s="192"/>
      <c r="D89" s="193" t="s">
        <v>75</v>
      </c>
      <c r="E89" s="205" t="s">
        <v>477</v>
      </c>
      <c r="F89" s="205" t="s">
        <v>478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SUM(P90:P278)</f>
        <v>0</v>
      </c>
      <c r="Q89" s="199"/>
      <c r="R89" s="200">
        <f>SUM(R90:R278)</f>
        <v>2.6749794999999992</v>
      </c>
      <c r="S89" s="199"/>
      <c r="T89" s="201">
        <f>SUM(T90:T278)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85</v>
      </c>
      <c r="AT89" s="203" t="s">
        <v>75</v>
      </c>
      <c r="AU89" s="203" t="s">
        <v>83</v>
      </c>
      <c r="AY89" s="202" t="s">
        <v>139</v>
      </c>
      <c r="BK89" s="204">
        <f>SUM(BK90:BK278)</f>
        <v>0</v>
      </c>
    </row>
    <row r="90" s="2" customFormat="1" ht="16.5" customHeight="1">
      <c r="A90" s="41"/>
      <c r="B90" s="42"/>
      <c r="C90" s="207" t="s">
        <v>83</v>
      </c>
      <c r="D90" s="207" t="s">
        <v>141</v>
      </c>
      <c r="E90" s="208" t="s">
        <v>1135</v>
      </c>
      <c r="F90" s="209" t="s">
        <v>1136</v>
      </c>
      <c r="G90" s="210" t="s">
        <v>208</v>
      </c>
      <c r="H90" s="211">
        <v>50</v>
      </c>
      <c r="I90" s="212"/>
      <c r="J90" s="213">
        <f>ROUND(I90*H90,2)</f>
        <v>0</v>
      </c>
      <c r="K90" s="209" t="s">
        <v>145</v>
      </c>
      <c r="L90" s="47"/>
      <c r="M90" s="214" t="s">
        <v>19</v>
      </c>
      <c r="N90" s="215" t="s">
        <v>47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240</v>
      </c>
      <c r="AT90" s="218" t="s">
        <v>141</v>
      </c>
      <c r="AU90" s="218" t="s">
        <v>85</v>
      </c>
      <c r="AY90" s="20" t="s">
        <v>139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83</v>
      </c>
      <c r="BK90" s="219">
        <f>ROUND(I90*H90,2)</f>
        <v>0</v>
      </c>
      <c r="BL90" s="20" t="s">
        <v>240</v>
      </c>
      <c r="BM90" s="218" t="s">
        <v>1137</v>
      </c>
    </row>
    <row r="91" s="2" customFormat="1">
      <c r="A91" s="41"/>
      <c r="B91" s="42"/>
      <c r="C91" s="43"/>
      <c r="D91" s="220" t="s">
        <v>148</v>
      </c>
      <c r="E91" s="43"/>
      <c r="F91" s="221" t="s">
        <v>1138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148</v>
      </c>
      <c r="AU91" s="20" t="s">
        <v>85</v>
      </c>
    </row>
    <row r="92" s="2" customFormat="1">
      <c r="A92" s="41"/>
      <c r="B92" s="42"/>
      <c r="C92" s="43"/>
      <c r="D92" s="225" t="s">
        <v>150</v>
      </c>
      <c r="E92" s="43"/>
      <c r="F92" s="226" t="s">
        <v>1139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150</v>
      </c>
      <c r="AU92" s="20" t="s">
        <v>85</v>
      </c>
    </row>
    <row r="93" s="2" customFormat="1" ht="16.5" customHeight="1">
      <c r="A93" s="41"/>
      <c r="B93" s="42"/>
      <c r="C93" s="238" t="s">
        <v>85</v>
      </c>
      <c r="D93" s="238" t="s">
        <v>188</v>
      </c>
      <c r="E93" s="239" t="s">
        <v>1140</v>
      </c>
      <c r="F93" s="240" t="s">
        <v>1141</v>
      </c>
      <c r="G93" s="241" t="s">
        <v>208</v>
      </c>
      <c r="H93" s="242">
        <v>52.5</v>
      </c>
      <c r="I93" s="243"/>
      <c r="J93" s="244">
        <f>ROUND(I93*H93,2)</f>
        <v>0</v>
      </c>
      <c r="K93" s="240" t="s">
        <v>145</v>
      </c>
      <c r="L93" s="245"/>
      <c r="M93" s="246" t="s">
        <v>19</v>
      </c>
      <c r="N93" s="247" t="s">
        <v>47</v>
      </c>
      <c r="O93" s="87"/>
      <c r="P93" s="216">
        <f>O93*H93</f>
        <v>0</v>
      </c>
      <c r="Q93" s="216">
        <v>0.00048000000000000001</v>
      </c>
      <c r="R93" s="216">
        <f>Q93*H93</f>
        <v>0.0252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352</v>
      </c>
      <c r="AT93" s="218" t="s">
        <v>188</v>
      </c>
      <c r="AU93" s="218" t="s">
        <v>85</v>
      </c>
      <c r="AY93" s="20" t="s">
        <v>139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83</v>
      </c>
      <c r="BK93" s="219">
        <f>ROUND(I93*H93,2)</f>
        <v>0</v>
      </c>
      <c r="BL93" s="20" t="s">
        <v>240</v>
      </c>
      <c r="BM93" s="218" t="s">
        <v>1142</v>
      </c>
    </row>
    <row r="94" s="2" customFormat="1">
      <c r="A94" s="41"/>
      <c r="B94" s="42"/>
      <c r="C94" s="43"/>
      <c r="D94" s="220" t="s">
        <v>148</v>
      </c>
      <c r="E94" s="43"/>
      <c r="F94" s="221" t="s">
        <v>1141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148</v>
      </c>
      <c r="AU94" s="20" t="s">
        <v>85</v>
      </c>
    </row>
    <row r="95" s="13" customFormat="1">
      <c r="A95" s="13"/>
      <c r="B95" s="227"/>
      <c r="C95" s="228"/>
      <c r="D95" s="220" t="s">
        <v>158</v>
      </c>
      <c r="E95" s="228"/>
      <c r="F95" s="230" t="s">
        <v>1143</v>
      </c>
      <c r="G95" s="228"/>
      <c r="H95" s="231">
        <v>52.5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158</v>
      </c>
      <c r="AU95" s="237" t="s">
        <v>85</v>
      </c>
      <c r="AV95" s="13" t="s">
        <v>85</v>
      </c>
      <c r="AW95" s="13" t="s">
        <v>4</v>
      </c>
      <c r="AX95" s="13" t="s">
        <v>83</v>
      </c>
      <c r="AY95" s="237" t="s">
        <v>139</v>
      </c>
    </row>
    <row r="96" s="2" customFormat="1" ht="21.75" customHeight="1">
      <c r="A96" s="41"/>
      <c r="B96" s="42"/>
      <c r="C96" s="207" t="s">
        <v>160</v>
      </c>
      <c r="D96" s="207" t="s">
        <v>141</v>
      </c>
      <c r="E96" s="208" t="s">
        <v>1035</v>
      </c>
      <c r="F96" s="209" t="s">
        <v>1036</v>
      </c>
      <c r="G96" s="210" t="s">
        <v>208</v>
      </c>
      <c r="H96" s="211">
        <v>80</v>
      </c>
      <c r="I96" s="212"/>
      <c r="J96" s="213">
        <f>ROUND(I96*H96,2)</f>
        <v>0</v>
      </c>
      <c r="K96" s="209" t="s">
        <v>145</v>
      </c>
      <c r="L96" s="47"/>
      <c r="M96" s="214" t="s">
        <v>19</v>
      </c>
      <c r="N96" s="215" t="s">
        <v>47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240</v>
      </c>
      <c r="AT96" s="218" t="s">
        <v>141</v>
      </c>
      <c r="AU96" s="218" t="s">
        <v>85</v>
      </c>
      <c r="AY96" s="20" t="s">
        <v>139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83</v>
      </c>
      <c r="BK96" s="219">
        <f>ROUND(I96*H96,2)</f>
        <v>0</v>
      </c>
      <c r="BL96" s="20" t="s">
        <v>240</v>
      </c>
      <c r="BM96" s="218" t="s">
        <v>1144</v>
      </c>
    </row>
    <row r="97" s="2" customFormat="1">
      <c r="A97" s="41"/>
      <c r="B97" s="42"/>
      <c r="C97" s="43"/>
      <c r="D97" s="220" t="s">
        <v>148</v>
      </c>
      <c r="E97" s="43"/>
      <c r="F97" s="221" t="s">
        <v>1037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148</v>
      </c>
      <c r="AU97" s="20" t="s">
        <v>85</v>
      </c>
    </row>
    <row r="98" s="2" customFormat="1">
      <c r="A98" s="41"/>
      <c r="B98" s="42"/>
      <c r="C98" s="43"/>
      <c r="D98" s="225" t="s">
        <v>150</v>
      </c>
      <c r="E98" s="43"/>
      <c r="F98" s="226" t="s">
        <v>1038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150</v>
      </c>
      <c r="AU98" s="20" t="s">
        <v>85</v>
      </c>
    </row>
    <row r="99" s="13" customFormat="1">
      <c r="A99" s="13"/>
      <c r="B99" s="227"/>
      <c r="C99" s="228"/>
      <c r="D99" s="220" t="s">
        <v>158</v>
      </c>
      <c r="E99" s="229" t="s">
        <v>19</v>
      </c>
      <c r="F99" s="230" t="s">
        <v>1145</v>
      </c>
      <c r="G99" s="228"/>
      <c r="H99" s="231">
        <v>60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158</v>
      </c>
      <c r="AU99" s="237" t="s">
        <v>85</v>
      </c>
      <c r="AV99" s="13" t="s">
        <v>85</v>
      </c>
      <c r="AW99" s="13" t="s">
        <v>37</v>
      </c>
      <c r="AX99" s="13" t="s">
        <v>76</v>
      </c>
      <c r="AY99" s="237" t="s">
        <v>139</v>
      </c>
    </row>
    <row r="100" s="13" customFormat="1">
      <c r="A100" s="13"/>
      <c r="B100" s="227"/>
      <c r="C100" s="228"/>
      <c r="D100" s="220" t="s">
        <v>158</v>
      </c>
      <c r="E100" s="229" t="s">
        <v>19</v>
      </c>
      <c r="F100" s="230" t="s">
        <v>1146</v>
      </c>
      <c r="G100" s="228"/>
      <c r="H100" s="231">
        <v>20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158</v>
      </c>
      <c r="AU100" s="237" t="s">
        <v>85</v>
      </c>
      <c r="AV100" s="13" t="s">
        <v>85</v>
      </c>
      <c r="AW100" s="13" t="s">
        <v>37</v>
      </c>
      <c r="AX100" s="13" t="s">
        <v>76</v>
      </c>
      <c r="AY100" s="237" t="s">
        <v>139</v>
      </c>
    </row>
    <row r="101" s="14" customFormat="1">
      <c r="A101" s="14"/>
      <c r="B101" s="248"/>
      <c r="C101" s="249"/>
      <c r="D101" s="220" t="s">
        <v>158</v>
      </c>
      <c r="E101" s="250" t="s">
        <v>19</v>
      </c>
      <c r="F101" s="251" t="s">
        <v>266</v>
      </c>
      <c r="G101" s="249"/>
      <c r="H101" s="252">
        <v>80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8" t="s">
        <v>158</v>
      </c>
      <c r="AU101" s="258" t="s">
        <v>85</v>
      </c>
      <c r="AV101" s="14" t="s">
        <v>146</v>
      </c>
      <c r="AW101" s="14" t="s">
        <v>37</v>
      </c>
      <c r="AX101" s="14" t="s">
        <v>83</v>
      </c>
      <c r="AY101" s="258" t="s">
        <v>139</v>
      </c>
    </row>
    <row r="102" s="2" customFormat="1" ht="16.5" customHeight="1">
      <c r="A102" s="41"/>
      <c r="B102" s="42"/>
      <c r="C102" s="238" t="s">
        <v>146</v>
      </c>
      <c r="D102" s="238" t="s">
        <v>188</v>
      </c>
      <c r="E102" s="239" t="s">
        <v>1147</v>
      </c>
      <c r="F102" s="240" t="s">
        <v>1148</v>
      </c>
      <c r="G102" s="241" t="s">
        <v>208</v>
      </c>
      <c r="H102" s="242">
        <v>23</v>
      </c>
      <c r="I102" s="243"/>
      <c r="J102" s="244">
        <f>ROUND(I102*H102,2)</f>
        <v>0</v>
      </c>
      <c r="K102" s="240" t="s">
        <v>145</v>
      </c>
      <c r="L102" s="245"/>
      <c r="M102" s="246" t="s">
        <v>19</v>
      </c>
      <c r="N102" s="247" t="s">
        <v>47</v>
      </c>
      <c r="O102" s="87"/>
      <c r="P102" s="216">
        <f>O102*H102</f>
        <v>0</v>
      </c>
      <c r="Q102" s="216">
        <v>8.0000000000000007E-05</v>
      </c>
      <c r="R102" s="216">
        <f>Q102*H102</f>
        <v>0.0018400000000000001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352</v>
      </c>
      <c r="AT102" s="218" t="s">
        <v>188</v>
      </c>
      <c r="AU102" s="218" t="s">
        <v>85</v>
      </c>
      <c r="AY102" s="20" t="s">
        <v>139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83</v>
      </c>
      <c r="BK102" s="219">
        <f>ROUND(I102*H102,2)</f>
        <v>0</v>
      </c>
      <c r="BL102" s="20" t="s">
        <v>240</v>
      </c>
      <c r="BM102" s="218" t="s">
        <v>1149</v>
      </c>
    </row>
    <row r="103" s="2" customFormat="1">
      <c r="A103" s="41"/>
      <c r="B103" s="42"/>
      <c r="C103" s="43"/>
      <c r="D103" s="220" t="s">
        <v>148</v>
      </c>
      <c r="E103" s="43"/>
      <c r="F103" s="221" t="s">
        <v>1148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148</v>
      </c>
      <c r="AU103" s="20" t="s">
        <v>85</v>
      </c>
    </row>
    <row r="104" s="13" customFormat="1">
      <c r="A104" s="13"/>
      <c r="B104" s="227"/>
      <c r="C104" s="228"/>
      <c r="D104" s="220" t="s">
        <v>158</v>
      </c>
      <c r="E104" s="228"/>
      <c r="F104" s="230" t="s">
        <v>1150</v>
      </c>
      <c r="G104" s="228"/>
      <c r="H104" s="231">
        <v>23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158</v>
      </c>
      <c r="AU104" s="237" t="s">
        <v>85</v>
      </c>
      <c r="AV104" s="13" t="s">
        <v>85</v>
      </c>
      <c r="AW104" s="13" t="s">
        <v>4</v>
      </c>
      <c r="AX104" s="13" t="s">
        <v>83</v>
      </c>
      <c r="AY104" s="237" t="s">
        <v>139</v>
      </c>
    </row>
    <row r="105" s="2" customFormat="1" ht="16.5" customHeight="1">
      <c r="A105" s="41"/>
      <c r="B105" s="42"/>
      <c r="C105" s="238" t="s">
        <v>172</v>
      </c>
      <c r="D105" s="238" t="s">
        <v>188</v>
      </c>
      <c r="E105" s="239" t="s">
        <v>1151</v>
      </c>
      <c r="F105" s="240" t="s">
        <v>1152</v>
      </c>
      <c r="G105" s="241" t="s">
        <v>208</v>
      </c>
      <c r="H105" s="242">
        <v>69</v>
      </c>
      <c r="I105" s="243"/>
      <c r="J105" s="244">
        <f>ROUND(I105*H105,2)</f>
        <v>0</v>
      </c>
      <c r="K105" s="240" t="s">
        <v>145</v>
      </c>
      <c r="L105" s="245"/>
      <c r="M105" s="246" t="s">
        <v>19</v>
      </c>
      <c r="N105" s="247" t="s">
        <v>47</v>
      </c>
      <c r="O105" s="87"/>
      <c r="P105" s="216">
        <f>O105*H105</f>
        <v>0</v>
      </c>
      <c r="Q105" s="216">
        <v>0.00020000000000000001</v>
      </c>
      <c r="R105" s="216">
        <f>Q105*H105</f>
        <v>0.013800000000000002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352</v>
      </c>
      <c r="AT105" s="218" t="s">
        <v>188</v>
      </c>
      <c r="AU105" s="218" t="s">
        <v>85</v>
      </c>
      <c r="AY105" s="20" t="s">
        <v>139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83</v>
      </c>
      <c r="BK105" s="219">
        <f>ROUND(I105*H105,2)</f>
        <v>0</v>
      </c>
      <c r="BL105" s="20" t="s">
        <v>240</v>
      </c>
      <c r="BM105" s="218" t="s">
        <v>1153</v>
      </c>
    </row>
    <row r="106" s="2" customFormat="1">
      <c r="A106" s="41"/>
      <c r="B106" s="42"/>
      <c r="C106" s="43"/>
      <c r="D106" s="220" t="s">
        <v>148</v>
      </c>
      <c r="E106" s="43"/>
      <c r="F106" s="221" t="s">
        <v>1152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148</v>
      </c>
      <c r="AU106" s="20" t="s">
        <v>85</v>
      </c>
    </row>
    <row r="107" s="13" customFormat="1">
      <c r="A107" s="13"/>
      <c r="B107" s="227"/>
      <c r="C107" s="228"/>
      <c r="D107" s="220" t="s">
        <v>158</v>
      </c>
      <c r="E107" s="228"/>
      <c r="F107" s="230" t="s">
        <v>1154</v>
      </c>
      <c r="G107" s="228"/>
      <c r="H107" s="231">
        <v>69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158</v>
      </c>
      <c r="AU107" s="237" t="s">
        <v>85</v>
      </c>
      <c r="AV107" s="13" t="s">
        <v>85</v>
      </c>
      <c r="AW107" s="13" t="s">
        <v>4</v>
      </c>
      <c r="AX107" s="13" t="s">
        <v>83</v>
      </c>
      <c r="AY107" s="237" t="s">
        <v>139</v>
      </c>
    </row>
    <row r="108" s="2" customFormat="1" ht="16.5" customHeight="1">
      <c r="A108" s="41"/>
      <c r="B108" s="42"/>
      <c r="C108" s="207" t="s">
        <v>180</v>
      </c>
      <c r="D108" s="207" t="s">
        <v>141</v>
      </c>
      <c r="E108" s="208" t="s">
        <v>1155</v>
      </c>
      <c r="F108" s="209" t="s">
        <v>1156</v>
      </c>
      <c r="G108" s="210" t="s">
        <v>208</v>
      </c>
      <c r="H108" s="211">
        <v>350</v>
      </c>
      <c r="I108" s="212"/>
      <c r="J108" s="213">
        <f>ROUND(I108*H108,2)</f>
        <v>0</v>
      </c>
      <c r="K108" s="209" t="s">
        <v>145</v>
      </c>
      <c r="L108" s="47"/>
      <c r="M108" s="214" t="s">
        <v>19</v>
      </c>
      <c r="N108" s="215" t="s">
        <v>47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240</v>
      </c>
      <c r="AT108" s="218" t="s">
        <v>141</v>
      </c>
      <c r="AU108" s="218" t="s">
        <v>85</v>
      </c>
      <c r="AY108" s="20" t="s">
        <v>139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83</v>
      </c>
      <c r="BK108" s="219">
        <f>ROUND(I108*H108,2)</f>
        <v>0</v>
      </c>
      <c r="BL108" s="20" t="s">
        <v>240</v>
      </c>
      <c r="BM108" s="218" t="s">
        <v>1157</v>
      </c>
    </row>
    <row r="109" s="2" customFormat="1">
      <c r="A109" s="41"/>
      <c r="B109" s="42"/>
      <c r="C109" s="43"/>
      <c r="D109" s="220" t="s">
        <v>148</v>
      </c>
      <c r="E109" s="43"/>
      <c r="F109" s="221" t="s">
        <v>1158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148</v>
      </c>
      <c r="AU109" s="20" t="s">
        <v>85</v>
      </c>
    </row>
    <row r="110" s="2" customFormat="1">
      <c r="A110" s="41"/>
      <c r="B110" s="42"/>
      <c r="C110" s="43"/>
      <c r="D110" s="225" t="s">
        <v>150</v>
      </c>
      <c r="E110" s="43"/>
      <c r="F110" s="226" t="s">
        <v>1159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150</v>
      </c>
      <c r="AU110" s="20" t="s">
        <v>85</v>
      </c>
    </row>
    <row r="111" s="2" customFormat="1" ht="16.5" customHeight="1">
      <c r="A111" s="41"/>
      <c r="B111" s="42"/>
      <c r="C111" s="238" t="s">
        <v>187</v>
      </c>
      <c r="D111" s="238" t="s">
        <v>188</v>
      </c>
      <c r="E111" s="239" t="s">
        <v>1160</v>
      </c>
      <c r="F111" s="240" t="s">
        <v>1161</v>
      </c>
      <c r="G111" s="241" t="s">
        <v>208</v>
      </c>
      <c r="H111" s="242">
        <v>420</v>
      </c>
      <c r="I111" s="243"/>
      <c r="J111" s="244">
        <f>ROUND(I111*H111,2)</f>
        <v>0</v>
      </c>
      <c r="K111" s="240" t="s">
        <v>145</v>
      </c>
      <c r="L111" s="245"/>
      <c r="M111" s="246" t="s">
        <v>19</v>
      </c>
      <c r="N111" s="247" t="s">
        <v>47</v>
      </c>
      <c r="O111" s="87"/>
      <c r="P111" s="216">
        <f>O111*H111</f>
        <v>0</v>
      </c>
      <c r="Q111" s="216">
        <v>0.00059999999999999995</v>
      </c>
      <c r="R111" s="216">
        <f>Q111*H111</f>
        <v>0.252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352</v>
      </c>
      <c r="AT111" s="218" t="s">
        <v>188</v>
      </c>
      <c r="AU111" s="218" t="s">
        <v>85</v>
      </c>
      <c r="AY111" s="20" t="s">
        <v>139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83</v>
      </c>
      <c r="BK111" s="219">
        <f>ROUND(I111*H111,2)</f>
        <v>0</v>
      </c>
      <c r="BL111" s="20" t="s">
        <v>240</v>
      </c>
      <c r="BM111" s="218" t="s">
        <v>1162</v>
      </c>
    </row>
    <row r="112" s="2" customFormat="1">
      <c r="A112" s="41"/>
      <c r="B112" s="42"/>
      <c r="C112" s="43"/>
      <c r="D112" s="220" t="s">
        <v>148</v>
      </c>
      <c r="E112" s="43"/>
      <c r="F112" s="221" t="s">
        <v>1161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148</v>
      </c>
      <c r="AU112" s="20" t="s">
        <v>85</v>
      </c>
    </row>
    <row r="113" s="13" customFormat="1">
      <c r="A113" s="13"/>
      <c r="B113" s="227"/>
      <c r="C113" s="228"/>
      <c r="D113" s="220" t="s">
        <v>158</v>
      </c>
      <c r="E113" s="228"/>
      <c r="F113" s="230" t="s">
        <v>1163</v>
      </c>
      <c r="G113" s="228"/>
      <c r="H113" s="231">
        <v>420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158</v>
      </c>
      <c r="AU113" s="237" t="s">
        <v>85</v>
      </c>
      <c r="AV113" s="13" t="s">
        <v>85</v>
      </c>
      <c r="AW113" s="13" t="s">
        <v>4</v>
      </c>
      <c r="AX113" s="13" t="s">
        <v>83</v>
      </c>
      <c r="AY113" s="237" t="s">
        <v>139</v>
      </c>
    </row>
    <row r="114" s="2" customFormat="1" ht="16.5" customHeight="1">
      <c r="A114" s="41"/>
      <c r="B114" s="42"/>
      <c r="C114" s="207" t="s">
        <v>191</v>
      </c>
      <c r="D114" s="207" t="s">
        <v>141</v>
      </c>
      <c r="E114" s="208" t="s">
        <v>1164</v>
      </c>
      <c r="F114" s="209" t="s">
        <v>1165</v>
      </c>
      <c r="G114" s="210" t="s">
        <v>208</v>
      </c>
      <c r="H114" s="211">
        <v>5</v>
      </c>
      <c r="I114" s="212"/>
      <c r="J114" s="213">
        <f>ROUND(I114*H114,2)</f>
        <v>0</v>
      </c>
      <c r="K114" s="209" t="s">
        <v>145</v>
      </c>
      <c r="L114" s="47"/>
      <c r="M114" s="214" t="s">
        <v>19</v>
      </c>
      <c r="N114" s="215" t="s">
        <v>47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240</v>
      </c>
      <c r="AT114" s="218" t="s">
        <v>141</v>
      </c>
      <c r="AU114" s="218" t="s">
        <v>85</v>
      </c>
      <c r="AY114" s="20" t="s">
        <v>139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83</v>
      </c>
      <c r="BK114" s="219">
        <f>ROUND(I114*H114,2)</f>
        <v>0</v>
      </c>
      <c r="BL114" s="20" t="s">
        <v>240</v>
      </c>
      <c r="BM114" s="218" t="s">
        <v>1166</v>
      </c>
    </row>
    <row r="115" s="2" customFormat="1">
      <c r="A115" s="41"/>
      <c r="B115" s="42"/>
      <c r="C115" s="43"/>
      <c r="D115" s="220" t="s">
        <v>148</v>
      </c>
      <c r="E115" s="43"/>
      <c r="F115" s="221" t="s">
        <v>1167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148</v>
      </c>
      <c r="AU115" s="20" t="s">
        <v>85</v>
      </c>
    </row>
    <row r="116" s="2" customFormat="1">
      <c r="A116" s="41"/>
      <c r="B116" s="42"/>
      <c r="C116" s="43"/>
      <c r="D116" s="225" t="s">
        <v>150</v>
      </c>
      <c r="E116" s="43"/>
      <c r="F116" s="226" t="s">
        <v>1168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150</v>
      </c>
      <c r="AU116" s="20" t="s">
        <v>85</v>
      </c>
    </row>
    <row r="117" s="2" customFormat="1" ht="16.5" customHeight="1">
      <c r="A117" s="41"/>
      <c r="B117" s="42"/>
      <c r="C117" s="238" t="s">
        <v>199</v>
      </c>
      <c r="D117" s="238" t="s">
        <v>188</v>
      </c>
      <c r="E117" s="239" t="s">
        <v>1169</v>
      </c>
      <c r="F117" s="240" t="s">
        <v>1170</v>
      </c>
      <c r="G117" s="241" t="s">
        <v>208</v>
      </c>
      <c r="H117" s="242">
        <v>5</v>
      </c>
      <c r="I117" s="243"/>
      <c r="J117" s="244">
        <f>ROUND(I117*H117,2)</f>
        <v>0</v>
      </c>
      <c r="K117" s="240" t="s">
        <v>145</v>
      </c>
      <c r="L117" s="245"/>
      <c r="M117" s="246" t="s">
        <v>19</v>
      </c>
      <c r="N117" s="247" t="s">
        <v>47</v>
      </c>
      <c r="O117" s="87"/>
      <c r="P117" s="216">
        <f>O117*H117</f>
        <v>0</v>
      </c>
      <c r="Q117" s="216">
        <v>0.00012</v>
      </c>
      <c r="R117" s="216">
        <f>Q117*H117</f>
        <v>0.00060000000000000006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352</v>
      </c>
      <c r="AT117" s="218" t="s">
        <v>188</v>
      </c>
      <c r="AU117" s="218" t="s">
        <v>85</v>
      </c>
      <c r="AY117" s="20" t="s">
        <v>139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83</v>
      </c>
      <c r="BK117" s="219">
        <f>ROUND(I117*H117,2)</f>
        <v>0</v>
      </c>
      <c r="BL117" s="20" t="s">
        <v>240</v>
      </c>
      <c r="BM117" s="218" t="s">
        <v>1171</v>
      </c>
    </row>
    <row r="118" s="2" customFormat="1">
      <c r="A118" s="41"/>
      <c r="B118" s="42"/>
      <c r="C118" s="43"/>
      <c r="D118" s="220" t="s">
        <v>148</v>
      </c>
      <c r="E118" s="43"/>
      <c r="F118" s="221" t="s">
        <v>1170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148</v>
      </c>
      <c r="AU118" s="20" t="s">
        <v>85</v>
      </c>
    </row>
    <row r="119" s="2" customFormat="1" ht="16.5" customHeight="1">
      <c r="A119" s="41"/>
      <c r="B119" s="42"/>
      <c r="C119" s="207" t="s">
        <v>205</v>
      </c>
      <c r="D119" s="207" t="s">
        <v>141</v>
      </c>
      <c r="E119" s="208" t="s">
        <v>1172</v>
      </c>
      <c r="F119" s="209" t="s">
        <v>1173</v>
      </c>
      <c r="G119" s="210" t="s">
        <v>208</v>
      </c>
      <c r="H119" s="211">
        <v>5</v>
      </c>
      <c r="I119" s="212"/>
      <c r="J119" s="213">
        <f>ROUND(I119*H119,2)</f>
        <v>0</v>
      </c>
      <c r="K119" s="209" t="s">
        <v>145</v>
      </c>
      <c r="L119" s="47"/>
      <c r="M119" s="214" t="s">
        <v>19</v>
      </c>
      <c r="N119" s="215" t="s">
        <v>47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240</v>
      </c>
      <c r="AT119" s="218" t="s">
        <v>141</v>
      </c>
      <c r="AU119" s="218" t="s">
        <v>85</v>
      </c>
      <c r="AY119" s="20" t="s">
        <v>139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83</v>
      </c>
      <c r="BK119" s="219">
        <f>ROUND(I119*H119,2)</f>
        <v>0</v>
      </c>
      <c r="BL119" s="20" t="s">
        <v>240</v>
      </c>
      <c r="BM119" s="218" t="s">
        <v>1174</v>
      </c>
    </row>
    <row r="120" s="2" customFormat="1">
      <c r="A120" s="41"/>
      <c r="B120" s="42"/>
      <c r="C120" s="43"/>
      <c r="D120" s="220" t="s">
        <v>148</v>
      </c>
      <c r="E120" s="43"/>
      <c r="F120" s="221" t="s">
        <v>1175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148</v>
      </c>
      <c r="AU120" s="20" t="s">
        <v>85</v>
      </c>
    </row>
    <row r="121" s="2" customFormat="1">
      <c r="A121" s="41"/>
      <c r="B121" s="42"/>
      <c r="C121" s="43"/>
      <c r="D121" s="225" t="s">
        <v>150</v>
      </c>
      <c r="E121" s="43"/>
      <c r="F121" s="226" t="s">
        <v>1176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150</v>
      </c>
      <c r="AU121" s="20" t="s">
        <v>85</v>
      </c>
    </row>
    <row r="122" s="2" customFormat="1" ht="16.5" customHeight="1">
      <c r="A122" s="41"/>
      <c r="B122" s="42"/>
      <c r="C122" s="238" t="s">
        <v>212</v>
      </c>
      <c r="D122" s="238" t="s">
        <v>188</v>
      </c>
      <c r="E122" s="239" t="s">
        <v>1177</v>
      </c>
      <c r="F122" s="240" t="s">
        <v>1178</v>
      </c>
      <c r="G122" s="241" t="s">
        <v>208</v>
      </c>
      <c r="H122" s="242">
        <v>5.75</v>
      </c>
      <c r="I122" s="243"/>
      <c r="J122" s="244">
        <f>ROUND(I122*H122,2)</f>
        <v>0</v>
      </c>
      <c r="K122" s="240" t="s">
        <v>145</v>
      </c>
      <c r="L122" s="245"/>
      <c r="M122" s="246" t="s">
        <v>19</v>
      </c>
      <c r="N122" s="247" t="s">
        <v>47</v>
      </c>
      <c r="O122" s="87"/>
      <c r="P122" s="216">
        <f>O122*H122</f>
        <v>0</v>
      </c>
      <c r="Q122" s="216">
        <v>0.00064000000000000005</v>
      </c>
      <c r="R122" s="216">
        <f>Q122*H122</f>
        <v>0.0036800000000000001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352</v>
      </c>
      <c r="AT122" s="218" t="s">
        <v>188</v>
      </c>
      <c r="AU122" s="218" t="s">
        <v>85</v>
      </c>
      <c r="AY122" s="20" t="s">
        <v>139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83</v>
      </c>
      <c r="BK122" s="219">
        <f>ROUND(I122*H122,2)</f>
        <v>0</v>
      </c>
      <c r="BL122" s="20" t="s">
        <v>240</v>
      </c>
      <c r="BM122" s="218" t="s">
        <v>1179</v>
      </c>
    </row>
    <row r="123" s="2" customFormat="1">
      <c r="A123" s="41"/>
      <c r="B123" s="42"/>
      <c r="C123" s="43"/>
      <c r="D123" s="220" t="s">
        <v>148</v>
      </c>
      <c r="E123" s="43"/>
      <c r="F123" s="221" t="s">
        <v>1178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148</v>
      </c>
      <c r="AU123" s="20" t="s">
        <v>85</v>
      </c>
    </row>
    <row r="124" s="13" customFormat="1">
      <c r="A124" s="13"/>
      <c r="B124" s="227"/>
      <c r="C124" s="228"/>
      <c r="D124" s="220" t="s">
        <v>158</v>
      </c>
      <c r="E124" s="228"/>
      <c r="F124" s="230" t="s">
        <v>1180</v>
      </c>
      <c r="G124" s="228"/>
      <c r="H124" s="231">
        <v>5.75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158</v>
      </c>
      <c r="AU124" s="237" t="s">
        <v>85</v>
      </c>
      <c r="AV124" s="13" t="s">
        <v>85</v>
      </c>
      <c r="AW124" s="13" t="s">
        <v>4</v>
      </c>
      <c r="AX124" s="13" t="s">
        <v>83</v>
      </c>
      <c r="AY124" s="237" t="s">
        <v>139</v>
      </c>
    </row>
    <row r="125" s="2" customFormat="1" ht="16.5" customHeight="1">
      <c r="A125" s="41"/>
      <c r="B125" s="42"/>
      <c r="C125" s="207" t="s">
        <v>8</v>
      </c>
      <c r="D125" s="207" t="s">
        <v>141</v>
      </c>
      <c r="E125" s="208" t="s">
        <v>1181</v>
      </c>
      <c r="F125" s="209" t="s">
        <v>1182</v>
      </c>
      <c r="G125" s="210" t="s">
        <v>208</v>
      </c>
      <c r="H125" s="211">
        <v>5</v>
      </c>
      <c r="I125" s="212"/>
      <c r="J125" s="213">
        <f>ROUND(I125*H125,2)</f>
        <v>0</v>
      </c>
      <c r="K125" s="209" t="s">
        <v>145</v>
      </c>
      <c r="L125" s="47"/>
      <c r="M125" s="214" t="s">
        <v>19</v>
      </c>
      <c r="N125" s="215" t="s">
        <v>47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240</v>
      </c>
      <c r="AT125" s="218" t="s">
        <v>141</v>
      </c>
      <c r="AU125" s="218" t="s">
        <v>85</v>
      </c>
      <c r="AY125" s="20" t="s">
        <v>139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83</v>
      </c>
      <c r="BK125" s="219">
        <f>ROUND(I125*H125,2)</f>
        <v>0</v>
      </c>
      <c r="BL125" s="20" t="s">
        <v>240</v>
      </c>
      <c r="BM125" s="218" t="s">
        <v>1183</v>
      </c>
    </row>
    <row r="126" s="2" customFormat="1">
      <c r="A126" s="41"/>
      <c r="B126" s="42"/>
      <c r="C126" s="43"/>
      <c r="D126" s="220" t="s">
        <v>148</v>
      </c>
      <c r="E126" s="43"/>
      <c r="F126" s="221" t="s">
        <v>1184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148</v>
      </c>
      <c r="AU126" s="20" t="s">
        <v>85</v>
      </c>
    </row>
    <row r="127" s="2" customFormat="1">
      <c r="A127" s="41"/>
      <c r="B127" s="42"/>
      <c r="C127" s="43"/>
      <c r="D127" s="225" t="s">
        <v>150</v>
      </c>
      <c r="E127" s="43"/>
      <c r="F127" s="226" t="s">
        <v>1185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150</v>
      </c>
      <c r="AU127" s="20" t="s">
        <v>85</v>
      </c>
    </row>
    <row r="128" s="2" customFormat="1" ht="16.5" customHeight="1">
      <c r="A128" s="41"/>
      <c r="B128" s="42"/>
      <c r="C128" s="238" t="s">
        <v>223</v>
      </c>
      <c r="D128" s="238" t="s">
        <v>188</v>
      </c>
      <c r="E128" s="239" t="s">
        <v>1186</v>
      </c>
      <c r="F128" s="240" t="s">
        <v>1187</v>
      </c>
      <c r="G128" s="241" t="s">
        <v>208</v>
      </c>
      <c r="H128" s="242">
        <v>5.75</v>
      </c>
      <c r="I128" s="243"/>
      <c r="J128" s="244">
        <f>ROUND(I128*H128,2)</f>
        <v>0</v>
      </c>
      <c r="K128" s="240" t="s">
        <v>145</v>
      </c>
      <c r="L128" s="245"/>
      <c r="M128" s="246" t="s">
        <v>19</v>
      </c>
      <c r="N128" s="247" t="s">
        <v>47</v>
      </c>
      <c r="O128" s="87"/>
      <c r="P128" s="216">
        <f>O128*H128</f>
        <v>0</v>
      </c>
      <c r="Q128" s="216">
        <v>0.00052999999999999998</v>
      </c>
      <c r="R128" s="216">
        <f>Q128*H128</f>
        <v>0.0030474999999999999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352</v>
      </c>
      <c r="AT128" s="218" t="s">
        <v>188</v>
      </c>
      <c r="AU128" s="218" t="s">
        <v>85</v>
      </c>
      <c r="AY128" s="20" t="s">
        <v>139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83</v>
      </c>
      <c r="BK128" s="219">
        <f>ROUND(I128*H128,2)</f>
        <v>0</v>
      </c>
      <c r="BL128" s="20" t="s">
        <v>240</v>
      </c>
      <c r="BM128" s="218" t="s">
        <v>1188</v>
      </c>
    </row>
    <row r="129" s="2" customFormat="1">
      <c r="A129" s="41"/>
      <c r="B129" s="42"/>
      <c r="C129" s="43"/>
      <c r="D129" s="220" t="s">
        <v>148</v>
      </c>
      <c r="E129" s="43"/>
      <c r="F129" s="221" t="s">
        <v>1187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148</v>
      </c>
      <c r="AU129" s="20" t="s">
        <v>85</v>
      </c>
    </row>
    <row r="130" s="13" customFormat="1">
      <c r="A130" s="13"/>
      <c r="B130" s="227"/>
      <c r="C130" s="228"/>
      <c r="D130" s="220" t="s">
        <v>158</v>
      </c>
      <c r="E130" s="228"/>
      <c r="F130" s="230" t="s">
        <v>1180</v>
      </c>
      <c r="G130" s="228"/>
      <c r="H130" s="231">
        <v>5.75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158</v>
      </c>
      <c r="AU130" s="237" t="s">
        <v>85</v>
      </c>
      <c r="AV130" s="13" t="s">
        <v>85</v>
      </c>
      <c r="AW130" s="13" t="s">
        <v>4</v>
      </c>
      <c r="AX130" s="13" t="s">
        <v>83</v>
      </c>
      <c r="AY130" s="237" t="s">
        <v>139</v>
      </c>
    </row>
    <row r="131" s="2" customFormat="1" ht="16.5" customHeight="1">
      <c r="A131" s="41"/>
      <c r="B131" s="42"/>
      <c r="C131" s="207" t="s">
        <v>229</v>
      </c>
      <c r="D131" s="207" t="s">
        <v>141</v>
      </c>
      <c r="E131" s="208" t="s">
        <v>1189</v>
      </c>
      <c r="F131" s="209" t="s">
        <v>1190</v>
      </c>
      <c r="G131" s="210" t="s">
        <v>208</v>
      </c>
      <c r="H131" s="211">
        <v>3</v>
      </c>
      <c r="I131" s="212"/>
      <c r="J131" s="213">
        <f>ROUND(I131*H131,2)</f>
        <v>0</v>
      </c>
      <c r="K131" s="209" t="s">
        <v>145</v>
      </c>
      <c r="L131" s="47"/>
      <c r="M131" s="214" t="s">
        <v>19</v>
      </c>
      <c r="N131" s="215" t="s">
        <v>47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240</v>
      </c>
      <c r="AT131" s="218" t="s">
        <v>141</v>
      </c>
      <c r="AU131" s="218" t="s">
        <v>85</v>
      </c>
      <c r="AY131" s="20" t="s">
        <v>139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83</v>
      </c>
      <c r="BK131" s="219">
        <f>ROUND(I131*H131,2)</f>
        <v>0</v>
      </c>
      <c r="BL131" s="20" t="s">
        <v>240</v>
      </c>
      <c r="BM131" s="218" t="s">
        <v>1191</v>
      </c>
    </row>
    <row r="132" s="2" customFormat="1">
      <c r="A132" s="41"/>
      <c r="B132" s="42"/>
      <c r="C132" s="43"/>
      <c r="D132" s="220" t="s">
        <v>148</v>
      </c>
      <c r="E132" s="43"/>
      <c r="F132" s="221" t="s">
        <v>1192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148</v>
      </c>
      <c r="AU132" s="20" t="s">
        <v>85</v>
      </c>
    </row>
    <row r="133" s="2" customFormat="1">
      <c r="A133" s="41"/>
      <c r="B133" s="42"/>
      <c r="C133" s="43"/>
      <c r="D133" s="225" t="s">
        <v>150</v>
      </c>
      <c r="E133" s="43"/>
      <c r="F133" s="226" t="s">
        <v>1193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150</v>
      </c>
      <c r="AU133" s="20" t="s">
        <v>85</v>
      </c>
    </row>
    <row r="134" s="2" customFormat="1" ht="24.15" customHeight="1">
      <c r="A134" s="41"/>
      <c r="B134" s="42"/>
      <c r="C134" s="238" t="s">
        <v>234</v>
      </c>
      <c r="D134" s="238" t="s">
        <v>188</v>
      </c>
      <c r="E134" s="239" t="s">
        <v>1194</v>
      </c>
      <c r="F134" s="240" t="s">
        <v>1195</v>
      </c>
      <c r="G134" s="241" t="s">
        <v>208</v>
      </c>
      <c r="H134" s="242">
        <v>3.4500000000000002</v>
      </c>
      <c r="I134" s="243"/>
      <c r="J134" s="244">
        <f>ROUND(I134*H134,2)</f>
        <v>0</v>
      </c>
      <c r="K134" s="240" t="s">
        <v>145</v>
      </c>
      <c r="L134" s="245"/>
      <c r="M134" s="246" t="s">
        <v>19</v>
      </c>
      <c r="N134" s="247" t="s">
        <v>47</v>
      </c>
      <c r="O134" s="87"/>
      <c r="P134" s="216">
        <f>O134*H134</f>
        <v>0</v>
      </c>
      <c r="Q134" s="216">
        <v>0.00016000000000000001</v>
      </c>
      <c r="R134" s="216">
        <f>Q134*H134</f>
        <v>0.00055200000000000008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352</v>
      </c>
      <c r="AT134" s="218" t="s">
        <v>188</v>
      </c>
      <c r="AU134" s="218" t="s">
        <v>85</v>
      </c>
      <c r="AY134" s="20" t="s">
        <v>139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83</v>
      </c>
      <c r="BK134" s="219">
        <f>ROUND(I134*H134,2)</f>
        <v>0</v>
      </c>
      <c r="BL134" s="20" t="s">
        <v>240</v>
      </c>
      <c r="BM134" s="218" t="s">
        <v>1196</v>
      </c>
    </row>
    <row r="135" s="2" customFormat="1">
      <c r="A135" s="41"/>
      <c r="B135" s="42"/>
      <c r="C135" s="43"/>
      <c r="D135" s="220" t="s">
        <v>148</v>
      </c>
      <c r="E135" s="43"/>
      <c r="F135" s="221" t="s">
        <v>1195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148</v>
      </c>
      <c r="AU135" s="20" t="s">
        <v>85</v>
      </c>
    </row>
    <row r="136" s="13" customFormat="1">
      <c r="A136" s="13"/>
      <c r="B136" s="227"/>
      <c r="C136" s="228"/>
      <c r="D136" s="220" t="s">
        <v>158</v>
      </c>
      <c r="E136" s="228"/>
      <c r="F136" s="230" t="s">
        <v>1197</v>
      </c>
      <c r="G136" s="228"/>
      <c r="H136" s="231">
        <v>3.4500000000000002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158</v>
      </c>
      <c r="AU136" s="237" t="s">
        <v>85</v>
      </c>
      <c r="AV136" s="13" t="s">
        <v>85</v>
      </c>
      <c r="AW136" s="13" t="s">
        <v>4</v>
      </c>
      <c r="AX136" s="13" t="s">
        <v>83</v>
      </c>
      <c r="AY136" s="237" t="s">
        <v>139</v>
      </c>
    </row>
    <row r="137" s="2" customFormat="1" ht="16.5" customHeight="1">
      <c r="A137" s="41"/>
      <c r="B137" s="42"/>
      <c r="C137" s="207" t="s">
        <v>240</v>
      </c>
      <c r="D137" s="207" t="s">
        <v>141</v>
      </c>
      <c r="E137" s="208" t="s">
        <v>1198</v>
      </c>
      <c r="F137" s="209" t="s">
        <v>1199</v>
      </c>
      <c r="G137" s="210" t="s">
        <v>549</v>
      </c>
      <c r="H137" s="211">
        <v>8</v>
      </c>
      <c r="I137" s="212"/>
      <c r="J137" s="213">
        <f>ROUND(I137*H137,2)</f>
        <v>0</v>
      </c>
      <c r="K137" s="209" t="s">
        <v>145</v>
      </c>
      <c r="L137" s="47"/>
      <c r="M137" s="214" t="s">
        <v>19</v>
      </c>
      <c r="N137" s="215" t="s">
        <v>47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240</v>
      </c>
      <c r="AT137" s="218" t="s">
        <v>141</v>
      </c>
      <c r="AU137" s="218" t="s">
        <v>85</v>
      </c>
      <c r="AY137" s="20" t="s">
        <v>139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83</v>
      </c>
      <c r="BK137" s="219">
        <f>ROUND(I137*H137,2)</f>
        <v>0</v>
      </c>
      <c r="BL137" s="20" t="s">
        <v>240</v>
      </c>
      <c r="BM137" s="218" t="s">
        <v>1200</v>
      </c>
    </row>
    <row r="138" s="2" customFormat="1">
      <c r="A138" s="41"/>
      <c r="B138" s="42"/>
      <c r="C138" s="43"/>
      <c r="D138" s="220" t="s">
        <v>148</v>
      </c>
      <c r="E138" s="43"/>
      <c r="F138" s="221" t="s">
        <v>1201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148</v>
      </c>
      <c r="AU138" s="20" t="s">
        <v>85</v>
      </c>
    </row>
    <row r="139" s="2" customFormat="1">
      <c r="A139" s="41"/>
      <c r="B139" s="42"/>
      <c r="C139" s="43"/>
      <c r="D139" s="225" t="s">
        <v>150</v>
      </c>
      <c r="E139" s="43"/>
      <c r="F139" s="226" t="s">
        <v>1202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150</v>
      </c>
      <c r="AU139" s="20" t="s">
        <v>85</v>
      </c>
    </row>
    <row r="140" s="2" customFormat="1" ht="16.5" customHeight="1">
      <c r="A140" s="41"/>
      <c r="B140" s="42"/>
      <c r="C140" s="238" t="s">
        <v>247</v>
      </c>
      <c r="D140" s="238" t="s">
        <v>188</v>
      </c>
      <c r="E140" s="239" t="s">
        <v>1203</v>
      </c>
      <c r="F140" s="240" t="s">
        <v>1204</v>
      </c>
      <c r="G140" s="241" t="s">
        <v>549</v>
      </c>
      <c r="H140" s="242">
        <v>8</v>
      </c>
      <c r="I140" s="243"/>
      <c r="J140" s="244">
        <f>ROUND(I140*H140,2)</f>
        <v>0</v>
      </c>
      <c r="K140" s="240" t="s">
        <v>145</v>
      </c>
      <c r="L140" s="245"/>
      <c r="M140" s="246" t="s">
        <v>19</v>
      </c>
      <c r="N140" s="247" t="s">
        <v>47</v>
      </c>
      <c r="O140" s="87"/>
      <c r="P140" s="216">
        <f>O140*H140</f>
        <v>0</v>
      </c>
      <c r="Q140" s="216">
        <v>2.0000000000000002E-05</v>
      </c>
      <c r="R140" s="216">
        <f>Q140*H140</f>
        <v>0.00016000000000000001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352</v>
      </c>
      <c r="AT140" s="218" t="s">
        <v>188</v>
      </c>
      <c r="AU140" s="218" t="s">
        <v>85</v>
      </c>
      <c r="AY140" s="20" t="s">
        <v>139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83</v>
      </c>
      <c r="BK140" s="219">
        <f>ROUND(I140*H140,2)</f>
        <v>0</v>
      </c>
      <c r="BL140" s="20" t="s">
        <v>240</v>
      </c>
      <c r="BM140" s="218" t="s">
        <v>1205</v>
      </c>
    </row>
    <row r="141" s="2" customFormat="1">
      <c r="A141" s="41"/>
      <c r="B141" s="42"/>
      <c r="C141" s="43"/>
      <c r="D141" s="220" t="s">
        <v>148</v>
      </c>
      <c r="E141" s="43"/>
      <c r="F141" s="221" t="s">
        <v>1204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148</v>
      </c>
      <c r="AU141" s="20" t="s">
        <v>85</v>
      </c>
    </row>
    <row r="142" s="2" customFormat="1" ht="16.5" customHeight="1">
      <c r="A142" s="41"/>
      <c r="B142" s="42"/>
      <c r="C142" s="207" t="s">
        <v>251</v>
      </c>
      <c r="D142" s="207" t="s">
        <v>141</v>
      </c>
      <c r="E142" s="208" t="s">
        <v>1206</v>
      </c>
      <c r="F142" s="209" t="s">
        <v>1207</v>
      </c>
      <c r="G142" s="210" t="s">
        <v>549</v>
      </c>
      <c r="H142" s="211">
        <v>2</v>
      </c>
      <c r="I142" s="212"/>
      <c r="J142" s="213">
        <f>ROUND(I142*H142,2)</f>
        <v>0</v>
      </c>
      <c r="K142" s="209" t="s">
        <v>145</v>
      </c>
      <c r="L142" s="47"/>
      <c r="M142" s="214" t="s">
        <v>19</v>
      </c>
      <c r="N142" s="215" t="s">
        <v>47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240</v>
      </c>
      <c r="AT142" s="218" t="s">
        <v>141</v>
      </c>
      <c r="AU142" s="218" t="s">
        <v>85</v>
      </c>
      <c r="AY142" s="20" t="s">
        <v>139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83</v>
      </c>
      <c r="BK142" s="219">
        <f>ROUND(I142*H142,2)</f>
        <v>0</v>
      </c>
      <c r="BL142" s="20" t="s">
        <v>240</v>
      </c>
      <c r="BM142" s="218" t="s">
        <v>1208</v>
      </c>
    </row>
    <row r="143" s="2" customFormat="1">
      <c r="A143" s="41"/>
      <c r="B143" s="42"/>
      <c r="C143" s="43"/>
      <c r="D143" s="220" t="s">
        <v>148</v>
      </c>
      <c r="E143" s="43"/>
      <c r="F143" s="221" t="s">
        <v>1209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148</v>
      </c>
      <c r="AU143" s="20" t="s">
        <v>85</v>
      </c>
    </row>
    <row r="144" s="2" customFormat="1">
      <c r="A144" s="41"/>
      <c r="B144" s="42"/>
      <c r="C144" s="43"/>
      <c r="D144" s="225" t="s">
        <v>150</v>
      </c>
      <c r="E144" s="43"/>
      <c r="F144" s="226" t="s">
        <v>1210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150</v>
      </c>
      <c r="AU144" s="20" t="s">
        <v>85</v>
      </c>
    </row>
    <row r="145" s="2" customFormat="1" ht="16.5" customHeight="1">
      <c r="A145" s="41"/>
      <c r="B145" s="42"/>
      <c r="C145" s="238" t="s">
        <v>267</v>
      </c>
      <c r="D145" s="238" t="s">
        <v>188</v>
      </c>
      <c r="E145" s="239" t="s">
        <v>1211</v>
      </c>
      <c r="F145" s="240" t="s">
        <v>1212</v>
      </c>
      <c r="G145" s="241" t="s">
        <v>648</v>
      </c>
      <c r="H145" s="242">
        <v>1</v>
      </c>
      <c r="I145" s="243"/>
      <c r="J145" s="244">
        <f>ROUND(I145*H145,2)</f>
        <v>0</v>
      </c>
      <c r="K145" s="240" t="s">
        <v>19</v>
      </c>
      <c r="L145" s="245"/>
      <c r="M145" s="246" t="s">
        <v>19</v>
      </c>
      <c r="N145" s="247" t="s">
        <v>47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352</v>
      </c>
      <c r="AT145" s="218" t="s">
        <v>188</v>
      </c>
      <c r="AU145" s="218" t="s">
        <v>85</v>
      </c>
      <c r="AY145" s="20" t="s">
        <v>139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83</v>
      </c>
      <c r="BK145" s="219">
        <f>ROUND(I145*H145,2)</f>
        <v>0</v>
      </c>
      <c r="BL145" s="20" t="s">
        <v>240</v>
      </c>
      <c r="BM145" s="218" t="s">
        <v>1213</v>
      </c>
    </row>
    <row r="146" s="2" customFormat="1">
      <c r="A146" s="41"/>
      <c r="B146" s="42"/>
      <c r="C146" s="43"/>
      <c r="D146" s="220" t="s">
        <v>148</v>
      </c>
      <c r="E146" s="43"/>
      <c r="F146" s="221" t="s">
        <v>1212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148</v>
      </c>
      <c r="AU146" s="20" t="s">
        <v>85</v>
      </c>
    </row>
    <row r="147" s="2" customFormat="1" ht="16.5" customHeight="1">
      <c r="A147" s="41"/>
      <c r="B147" s="42"/>
      <c r="C147" s="238" t="s">
        <v>272</v>
      </c>
      <c r="D147" s="238" t="s">
        <v>188</v>
      </c>
      <c r="E147" s="239" t="s">
        <v>1214</v>
      </c>
      <c r="F147" s="240" t="s">
        <v>1215</v>
      </c>
      <c r="G147" s="241" t="s">
        <v>648</v>
      </c>
      <c r="H147" s="242">
        <v>1</v>
      </c>
      <c r="I147" s="243"/>
      <c r="J147" s="244">
        <f>ROUND(I147*H147,2)</f>
        <v>0</v>
      </c>
      <c r="K147" s="240" t="s">
        <v>19</v>
      </c>
      <c r="L147" s="245"/>
      <c r="M147" s="246" t="s">
        <v>19</v>
      </c>
      <c r="N147" s="247" t="s">
        <v>47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352</v>
      </c>
      <c r="AT147" s="218" t="s">
        <v>188</v>
      </c>
      <c r="AU147" s="218" t="s">
        <v>85</v>
      </c>
      <c r="AY147" s="20" t="s">
        <v>139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83</v>
      </c>
      <c r="BK147" s="219">
        <f>ROUND(I147*H147,2)</f>
        <v>0</v>
      </c>
      <c r="BL147" s="20" t="s">
        <v>240</v>
      </c>
      <c r="BM147" s="218" t="s">
        <v>1216</v>
      </c>
    </row>
    <row r="148" s="2" customFormat="1">
      <c r="A148" s="41"/>
      <c r="B148" s="42"/>
      <c r="C148" s="43"/>
      <c r="D148" s="220" t="s">
        <v>148</v>
      </c>
      <c r="E148" s="43"/>
      <c r="F148" s="221" t="s">
        <v>1215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148</v>
      </c>
      <c r="AU148" s="20" t="s">
        <v>85</v>
      </c>
    </row>
    <row r="149" s="2" customFormat="1" ht="21.75" customHeight="1">
      <c r="A149" s="41"/>
      <c r="B149" s="42"/>
      <c r="C149" s="207" t="s">
        <v>7</v>
      </c>
      <c r="D149" s="207" t="s">
        <v>141</v>
      </c>
      <c r="E149" s="208" t="s">
        <v>1217</v>
      </c>
      <c r="F149" s="209" t="s">
        <v>1218</v>
      </c>
      <c r="G149" s="210" t="s">
        <v>549</v>
      </c>
      <c r="H149" s="211">
        <v>1</v>
      </c>
      <c r="I149" s="212"/>
      <c r="J149" s="213">
        <f>ROUND(I149*H149,2)</f>
        <v>0</v>
      </c>
      <c r="K149" s="209" t="s">
        <v>145</v>
      </c>
      <c r="L149" s="47"/>
      <c r="M149" s="214" t="s">
        <v>19</v>
      </c>
      <c r="N149" s="215" t="s">
        <v>47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240</v>
      </c>
      <c r="AT149" s="218" t="s">
        <v>141</v>
      </c>
      <c r="AU149" s="218" t="s">
        <v>85</v>
      </c>
      <c r="AY149" s="20" t="s">
        <v>139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83</v>
      </c>
      <c r="BK149" s="219">
        <f>ROUND(I149*H149,2)</f>
        <v>0</v>
      </c>
      <c r="BL149" s="20" t="s">
        <v>240</v>
      </c>
      <c r="BM149" s="218" t="s">
        <v>1219</v>
      </c>
    </row>
    <row r="150" s="2" customFormat="1">
      <c r="A150" s="41"/>
      <c r="B150" s="42"/>
      <c r="C150" s="43"/>
      <c r="D150" s="220" t="s">
        <v>148</v>
      </c>
      <c r="E150" s="43"/>
      <c r="F150" s="221" t="s">
        <v>1220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148</v>
      </c>
      <c r="AU150" s="20" t="s">
        <v>85</v>
      </c>
    </row>
    <row r="151" s="2" customFormat="1">
      <c r="A151" s="41"/>
      <c r="B151" s="42"/>
      <c r="C151" s="43"/>
      <c r="D151" s="225" t="s">
        <v>150</v>
      </c>
      <c r="E151" s="43"/>
      <c r="F151" s="226" t="s">
        <v>1221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150</v>
      </c>
      <c r="AU151" s="20" t="s">
        <v>85</v>
      </c>
    </row>
    <row r="152" s="2" customFormat="1" ht="16.5" customHeight="1">
      <c r="A152" s="41"/>
      <c r="B152" s="42"/>
      <c r="C152" s="238" t="s">
        <v>291</v>
      </c>
      <c r="D152" s="238" t="s">
        <v>188</v>
      </c>
      <c r="E152" s="239" t="s">
        <v>1222</v>
      </c>
      <c r="F152" s="240" t="s">
        <v>1223</v>
      </c>
      <c r="G152" s="241" t="s">
        <v>549</v>
      </c>
      <c r="H152" s="242">
        <v>1</v>
      </c>
      <c r="I152" s="243"/>
      <c r="J152" s="244">
        <f>ROUND(I152*H152,2)</f>
        <v>0</v>
      </c>
      <c r="K152" s="240" t="s">
        <v>145</v>
      </c>
      <c r="L152" s="245"/>
      <c r="M152" s="246" t="s">
        <v>19</v>
      </c>
      <c r="N152" s="247" t="s">
        <v>47</v>
      </c>
      <c r="O152" s="87"/>
      <c r="P152" s="216">
        <f>O152*H152</f>
        <v>0</v>
      </c>
      <c r="Q152" s="216">
        <v>0.00016000000000000001</v>
      </c>
      <c r="R152" s="216">
        <f>Q152*H152</f>
        <v>0.00016000000000000001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352</v>
      </c>
      <c r="AT152" s="218" t="s">
        <v>188</v>
      </c>
      <c r="AU152" s="218" t="s">
        <v>85</v>
      </c>
      <c r="AY152" s="20" t="s">
        <v>139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83</v>
      </c>
      <c r="BK152" s="219">
        <f>ROUND(I152*H152,2)</f>
        <v>0</v>
      </c>
      <c r="BL152" s="20" t="s">
        <v>240</v>
      </c>
      <c r="BM152" s="218" t="s">
        <v>1224</v>
      </c>
    </row>
    <row r="153" s="2" customFormat="1">
      <c r="A153" s="41"/>
      <c r="B153" s="42"/>
      <c r="C153" s="43"/>
      <c r="D153" s="220" t="s">
        <v>148</v>
      </c>
      <c r="E153" s="43"/>
      <c r="F153" s="221" t="s">
        <v>1223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148</v>
      </c>
      <c r="AU153" s="20" t="s">
        <v>85</v>
      </c>
    </row>
    <row r="154" s="2" customFormat="1">
      <c r="A154" s="41"/>
      <c r="B154" s="42"/>
      <c r="C154" s="43"/>
      <c r="D154" s="220" t="s">
        <v>483</v>
      </c>
      <c r="E154" s="43"/>
      <c r="F154" s="269" t="s">
        <v>1225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483</v>
      </c>
      <c r="AU154" s="20" t="s">
        <v>85</v>
      </c>
    </row>
    <row r="155" s="2" customFormat="1" ht="16.5" customHeight="1">
      <c r="A155" s="41"/>
      <c r="B155" s="42"/>
      <c r="C155" s="207" t="s">
        <v>298</v>
      </c>
      <c r="D155" s="207" t="s">
        <v>141</v>
      </c>
      <c r="E155" s="208" t="s">
        <v>1226</v>
      </c>
      <c r="F155" s="209" t="s">
        <v>1227</v>
      </c>
      <c r="G155" s="210" t="s">
        <v>549</v>
      </c>
      <c r="H155" s="211">
        <v>1</v>
      </c>
      <c r="I155" s="212"/>
      <c r="J155" s="213">
        <f>ROUND(I155*H155,2)</f>
        <v>0</v>
      </c>
      <c r="K155" s="209" t="s">
        <v>145</v>
      </c>
      <c r="L155" s="47"/>
      <c r="M155" s="214" t="s">
        <v>19</v>
      </c>
      <c r="N155" s="215" t="s">
        <v>47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240</v>
      </c>
      <c r="AT155" s="218" t="s">
        <v>141</v>
      </c>
      <c r="AU155" s="218" t="s">
        <v>85</v>
      </c>
      <c r="AY155" s="20" t="s">
        <v>139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83</v>
      </c>
      <c r="BK155" s="219">
        <f>ROUND(I155*H155,2)</f>
        <v>0</v>
      </c>
      <c r="BL155" s="20" t="s">
        <v>240</v>
      </c>
      <c r="BM155" s="218" t="s">
        <v>1228</v>
      </c>
    </row>
    <row r="156" s="2" customFormat="1">
      <c r="A156" s="41"/>
      <c r="B156" s="42"/>
      <c r="C156" s="43"/>
      <c r="D156" s="220" t="s">
        <v>148</v>
      </c>
      <c r="E156" s="43"/>
      <c r="F156" s="221" t="s">
        <v>1229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148</v>
      </c>
      <c r="AU156" s="20" t="s">
        <v>85</v>
      </c>
    </row>
    <row r="157" s="2" customFormat="1">
      <c r="A157" s="41"/>
      <c r="B157" s="42"/>
      <c r="C157" s="43"/>
      <c r="D157" s="225" t="s">
        <v>150</v>
      </c>
      <c r="E157" s="43"/>
      <c r="F157" s="226" t="s">
        <v>1230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150</v>
      </c>
      <c r="AU157" s="20" t="s">
        <v>85</v>
      </c>
    </row>
    <row r="158" s="2" customFormat="1" ht="16.5" customHeight="1">
      <c r="A158" s="41"/>
      <c r="B158" s="42"/>
      <c r="C158" s="238" t="s">
        <v>303</v>
      </c>
      <c r="D158" s="238" t="s">
        <v>188</v>
      </c>
      <c r="E158" s="239" t="s">
        <v>1231</v>
      </c>
      <c r="F158" s="240" t="s">
        <v>1232</v>
      </c>
      <c r="G158" s="241" t="s">
        <v>549</v>
      </c>
      <c r="H158" s="242">
        <v>1</v>
      </c>
      <c r="I158" s="243"/>
      <c r="J158" s="244">
        <f>ROUND(I158*H158,2)</f>
        <v>0</v>
      </c>
      <c r="K158" s="240" t="s">
        <v>145</v>
      </c>
      <c r="L158" s="245"/>
      <c r="M158" s="246" t="s">
        <v>19</v>
      </c>
      <c r="N158" s="247" t="s">
        <v>47</v>
      </c>
      <c r="O158" s="87"/>
      <c r="P158" s="216">
        <f>O158*H158</f>
        <v>0</v>
      </c>
      <c r="Q158" s="216">
        <v>0.0010499999999999999</v>
      </c>
      <c r="R158" s="216">
        <f>Q158*H158</f>
        <v>0.0010499999999999999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352</v>
      </c>
      <c r="AT158" s="218" t="s">
        <v>188</v>
      </c>
      <c r="AU158" s="218" t="s">
        <v>85</v>
      </c>
      <c r="AY158" s="20" t="s">
        <v>139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240</v>
      </c>
      <c r="BM158" s="218" t="s">
        <v>1233</v>
      </c>
    </row>
    <row r="159" s="2" customFormat="1">
      <c r="A159" s="41"/>
      <c r="B159" s="42"/>
      <c r="C159" s="43"/>
      <c r="D159" s="220" t="s">
        <v>148</v>
      </c>
      <c r="E159" s="43"/>
      <c r="F159" s="221" t="s">
        <v>1232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148</v>
      </c>
      <c r="AU159" s="20" t="s">
        <v>85</v>
      </c>
    </row>
    <row r="160" s="2" customFormat="1" ht="16.5" customHeight="1">
      <c r="A160" s="41"/>
      <c r="B160" s="42"/>
      <c r="C160" s="207" t="s">
        <v>309</v>
      </c>
      <c r="D160" s="207" t="s">
        <v>141</v>
      </c>
      <c r="E160" s="208" t="s">
        <v>1234</v>
      </c>
      <c r="F160" s="209" t="s">
        <v>1235</v>
      </c>
      <c r="G160" s="210" t="s">
        <v>549</v>
      </c>
      <c r="H160" s="211">
        <v>4</v>
      </c>
      <c r="I160" s="212"/>
      <c r="J160" s="213">
        <f>ROUND(I160*H160,2)</f>
        <v>0</v>
      </c>
      <c r="K160" s="209" t="s">
        <v>145</v>
      </c>
      <c r="L160" s="47"/>
      <c r="M160" s="214" t="s">
        <v>19</v>
      </c>
      <c r="N160" s="215" t="s">
        <v>47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240</v>
      </c>
      <c r="AT160" s="218" t="s">
        <v>141</v>
      </c>
      <c r="AU160" s="218" t="s">
        <v>85</v>
      </c>
      <c r="AY160" s="20" t="s">
        <v>139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83</v>
      </c>
      <c r="BK160" s="219">
        <f>ROUND(I160*H160,2)</f>
        <v>0</v>
      </c>
      <c r="BL160" s="20" t="s">
        <v>240</v>
      </c>
      <c r="BM160" s="218" t="s">
        <v>1236</v>
      </c>
    </row>
    <row r="161" s="2" customFormat="1">
      <c r="A161" s="41"/>
      <c r="B161" s="42"/>
      <c r="C161" s="43"/>
      <c r="D161" s="220" t="s">
        <v>148</v>
      </c>
      <c r="E161" s="43"/>
      <c r="F161" s="221" t="s">
        <v>1237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148</v>
      </c>
      <c r="AU161" s="20" t="s">
        <v>85</v>
      </c>
    </row>
    <row r="162" s="2" customFormat="1">
      <c r="A162" s="41"/>
      <c r="B162" s="42"/>
      <c r="C162" s="43"/>
      <c r="D162" s="225" t="s">
        <v>150</v>
      </c>
      <c r="E162" s="43"/>
      <c r="F162" s="226" t="s">
        <v>1238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150</v>
      </c>
      <c r="AU162" s="20" t="s">
        <v>85</v>
      </c>
    </row>
    <row r="163" s="2" customFormat="1" ht="16.5" customHeight="1">
      <c r="A163" s="41"/>
      <c r="B163" s="42"/>
      <c r="C163" s="238" t="s">
        <v>314</v>
      </c>
      <c r="D163" s="238" t="s">
        <v>188</v>
      </c>
      <c r="E163" s="239" t="s">
        <v>1239</v>
      </c>
      <c r="F163" s="240" t="s">
        <v>1240</v>
      </c>
      <c r="G163" s="241" t="s">
        <v>549</v>
      </c>
      <c r="H163" s="242">
        <v>4</v>
      </c>
      <c r="I163" s="243"/>
      <c r="J163" s="244">
        <f>ROUND(I163*H163,2)</f>
        <v>0</v>
      </c>
      <c r="K163" s="240" t="s">
        <v>19</v>
      </c>
      <c r="L163" s="245"/>
      <c r="M163" s="246" t="s">
        <v>19</v>
      </c>
      <c r="N163" s="247" t="s">
        <v>47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352</v>
      </c>
      <c r="AT163" s="218" t="s">
        <v>188</v>
      </c>
      <c r="AU163" s="218" t="s">
        <v>85</v>
      </c>
      <c r="AY163" s="20" t="s">
        <v>139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83</v>
      </c>
      <c r="BK163" s="219">
        <f>ROUND(I163*H163,2)</f>
        <v>0</v>
      </c>
      <c r="BL163" s="20" t="s">
        <v>240</v>
      </c>
      <c r="BM163" s="218" t="s">
        <v>1241</v>
      </c>
    </row>
    <row r="164" s="2" customFormat="1">
      <c r="A164" s="41"/>
      <c r="B164" s="42"/>
      <c r="C164" s="43"/>
      <c r="D164" s="220" t="s">
        <v>148</v>
      </c>
      <c r="E164" s="43"/>
      <c r="F164" s="221" t="s">
        <v>1240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148</v>
      </c>
      <c r="AU164" s="20" t="s">
        <v>85</v>
      </c>
    </row>
    <row r="165" s="2" customFormat="1" ht="16.5" customHeight="1">
      <c r="A165" s="41"/>
      <c r="B165" s="42"/>
      <c r="C165" s="207" t="s">
        <v>320</v>
      </c>
      <c r="D165" s="207" t="s">
        <v>141</v>
      </c>
      <c r="E165" s="208" t="s">
        <v>1242</v>
      </c>
      <c r="F165" s="209" t="s">
        <v>1243</v>
      </c>
      <c r="G165" s="210" t="s">
        <v>549</v>
      </c>
      <c r="H165" s="211">
        <v>1</v>
      </c>
      <c r="I165" s="212"/>
      <c r="J165" s="213">
        <f>ROUND(I165*H165,2)</f>
        <v>0</v>
      </c>
      <c r="K165" s="209" t="s">
        <v>145</v>
      </c>
      <c r="L165" s="47"/>
      <c r="M165" s="214" t="s">
        <v>19</v>
      </c>
      <c r="N165" s="215" t="s">
        <v>47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240</v>
      </c>
      <c r="AT165" s="218" t="s">
        <v>141</v>
      </c>
      <c r="AU165" s="218" t="s">
        <v>85</v>
      </c>
      <c r="AY165" s="20" t="s">
        <v>139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83</v>
      </c>
      <c r="BK165" s="219">
        <f>ROUND(I165*H165,2)</f>
        <v>0</v>
      </c>
      <c r="BL165" s="20" t="s">
        <v>240</v>
      </c>
      <c r="BM165" s="218" t="s">
        <v>1244</v>
      </c>
    </row>
    <row r="166" s="2" customFormat="1">
      <c r="A166" s="41"/>
      <c r="B166" s="42"/>
      <c r="C166" s="43"/>
      <c r="D166" s="220" t="s">
        <v>148</v>
      </c>
      <c r="E166" s="43"/>
      <c r="F166" s="221" t="s">
        <v>1245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148</v>
      </c>
      <c r="AU166" s="20" t="s">
        <v>85</v>
      </c>
    </row>
    <row r="167" s="2" customFormat="1">
      <c r="A167" s="41"/>
      <c r="B167" s="42"/>
      <c r="C167" s="43"/>
      <c r="D167" s="225" t="s">
        <v>150</v>
      </c>
      <c r="E167" s="43"/>
      <c r="F167" s="226" t="s">
        <v>1246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150</v>
      </c>
      <c r="AU167" s="20" t="s">
        <v>85</v>
      </c>
    </row>
    <row r="168" s="2" customFormat="1" ht="16.5" customHeight="1">
      <c r="A168" s="41"/>
      <c r="B168" s="42"/>
      <c r="C168" s="238" t="s">
        <v>326</v>
      </c>
      <c r="D168" s="238" t="s">
        <v>188</v>
      </c>
      <c r="E168" s="239" t="s">
        <v>1247</v>
      </c>
      <c r="F168" s="240" t="s">
        <v>1248</v>
      </c>
      <c r="G168" s="241" t="s">
        <v>549</v>
      </c>
      <c r="H168" s="242">
        <v>1</v>
      </c>
      <c r="I168" s="243"/>
      <c r="J168" s="244">
        <f>ROUND(I168*H168,2)</f>
        <v>0</v>
      </c>
      <c r="K168" s="240" t="s">
        <v>145</v>
      </c>
      <c r="L168" s="245"/>
      <c r="M168" s="246" t="s">
        <v>19</v>
      </c>
      <c r="N168" s="247" t="s">
        <v>47</v>
      </c>
      <c r="O168" s="87"/>
      <c r="P168" s="216">
        <f>O168*H168</f>
        <v>0</v>
      </c>
      <c r="Q168" s="216">
        <v>0.00010000000000000001</v>
      </c>
      <c r="R168" s="216">
        <f>Q168*H168</f>
        <v>0.00010000000000000001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352</v>
      </c>
      <c r="AT168" s="218" t="s">
        <v>188</v>
      </c>
      <c r="AU168" s="218" t="s">
        <v>85</v>
      </c>
      <c r="AY168" s="20" t="s">
        <v>139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83</v>
      </c>
      <c r="BK168" s="219">
        <f>ROUND(I168*H168,2)</f>
        <v>0</v>
      </c>
      <c r="BL168" s="20" t="s">
        <v>240</v>
      </c>
      <c r="BM168" s="218" t="s">
        <v>1249</v>
      </c>
    </row>
    <row r="169" s="2" customFormat="1">
      <c r="A169" s="41"/>
      <c r="B169" s="42"/>
      <c r="C169" s="43"/>
      <c r="D169" s="220" t="s">
        <v>148</v>
      </c>
      <c r="E169" s="43"/>
      <c r="F169" s="221" t="s">
        <v>1248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148</v>
      </c>
      <c r="AU169" s="20" t="s">
        <v>85</v>
      </c>
    </row>
    <row r="170" s="2" customFormat="1" ht="21.75" customHeight="1">
      <c r="A170" s="41"/>
      <c r="B170" s="42"/>
      <c r="C170" s="207" t="s">
        <v>331</v>
      </c>
      <c r="D170" s="207" t="s">
        <v>141</v>
      </c>
      <c r="E170" s="208" t="s">
        <v>1250</v>
      </c>
      <c r="F170" s="209" t="s">
        <v>1251</v>
      </c>
      <c r="G170" s="210" t="s">
        <v>549</v>
      </c>
      <c r="H170" s="211">
        <v>60</v>
      </c>
      <c r="I170" s="212"/>
      <c r="J170" s="213">
        <f>ROUND(I170*H170,2)</f>
        <v>0</v>
      </c>
      <c r="K170" s="209" t="s">
        <v>145</v>
      </c>
      <c r="L170" s="47"/>
      <c r="M170" s="214" t="s">
        <v>19</v>
      </c>
      <c r="N170" s="215" t="s">
        <v>47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240</v>
      </c>
      <c r="AT170" s="218" t="s">
        <v>141</v>
      </c>
      <c r="AU170" s="218" t="s">
        <v>85</v>
      </c>
      <c r="AY170" s="20" t="s">
        <v>139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83</v>
      </c>
      <c r="BK170" s="219">
        <f>ROUND(I170*H170,2)</f>
        <v>0</v>
      </c>
      <c r="BL170" s="20" t="s">
        <v>240</v>
      </c>
      <c r="BM170" s="218" t="s">
        <v>1252</v>
      </c>
    </row>
    <row r="171" s="2" customFormat="1">
      <c r="A171" s="41"/>
      <c r="B171" s="42"/>
      <c r="C171" s="43"/>
      <c r="D171" s="220" t="s">
        <v>148</v>
      </c>
      <c r="E171" s="43"/>
      <c r="F171" s="221" t="s">
        <v>1253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148</v>
      </c>
      <c r="AU171" s="20" t="s">
        <v>85</v>
      </c>
    </row>
    <row r="172" s="2" customFormat="1">
      <c r="A172" s="41"/>
      <c r="B172" s="42"/>
      <c r="C172" s="43"/>
      <c r="D172" s="225" t="s">
        <v>150</v>
      </c>
      <c r="E172" s="43"/>
      <c r="F172" s="226" t="s">
        <v>1254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150</v>
      </c>
      <c r="AU172" s="20" t="s">
        <v>85</v>
      </c>
    </row>
    <row r="173" s="2" customFormat="1" ht="16.5" customHeight="1">
      <c r="A173" s="41"/>
      <c r="B173" s="42"/>
      <c r="C173" s="238" t="s">
        <v>339</v>
      </c>
      <c r="D173" s="238" t="s">
        <v>188</v>
      </c>
      <c r="E173" s="239" t="s">
        <v>1255</v>
      </c>
      <c r="F173" s="240" t="s">
        <v>1256</v>
      </c>
      <c r="G173" s="241" t="s">
        <v>1257</v>
      </c>
      <c r="H173" s="242">
        <v>60</v>
      </c>
      <c r="I173" s="243"/>
      <c r="J173" s="244">
        <f>ROUND(I173*H173,2)</f>
        <v>0</v>
      </c>
      <c r="K173" s="240" t="s">
        <v>145</v>
      </c>
      <c r="L173" s="245"/>
      <c r="M173" s="246" t="s">
        <v>19</v>
      </c>
      <c r="N173" s="247" t="s">
        <v>47</v>
      </c>
      <c r="O173" s="87"/>
      <c r="P173" s="216">
        <f>O173*H173</f>
        <v>0</v>
      </c>
      <c r="Q173" s="216">
        <v>0.01</v>
      </c>
      <c r="R173" s="216">
        <f>Q173*H173</f>
        <v>0.59999999999999998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352</v>
      </c>
      <c r="AT173" s="218" t="s">
        <v>188</v>
      </c>
      <c r="AU173" s="218" t="s">
        <v>85</v>
      </c>
      <c r="AY173" s="20" t="s">
        <v>139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83</v>
      </c>
      <c r="BK173" s="219">
        <f>ROUND(I173*H173,2)</f>
        <v>0</v>
      </c>
      <c r="BL173" s="20" t="s">
        <v>240</v>
      </c>
      <c r="BM173" s="218" t="s">
        <v>1258</v>
      </c>
    </row>
    <row r="174" s="2" customFormat="1">
      <c r="A174" s="41"/>
      <c r="B174" s="42"/>
      <c r="C174" s="43"/>
      <c r="D174" s="220" t="s">
        <v>148</v>
      </c>
      <c r="E174" s="43"/>
      <c r="F174" s="221" t="s">
        <v>1256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148</v>
      </c>
      <c r="AU174" s="20" t="s">
        <v>85</v>
      </c>
    </row>
    <row r="175" s="2" customFormat="1" ht="16.5" customHeight="1">
      <c r="A175" s="41"/>
      <c r="B175" s="42"/>
      <c r="C175" s="207" t="s">
        <v>344</v>
      </c>
      <c r="D175" s="207" t="s">
        <v>141</v>
      </c>
      <c r="E175" s="208" t="s">
        <v>1259</v>
      </c>
      <c r="F175" s="209" t="s">
        <v>1260</v>
      </c>
      <c r="G175" s="210" t="s">
        <v>549</v>
      </c>
      <c r="H175" s="211">
        <v>60</v>
      </c>
      <c r="I175" s="212"/>
      <c r="J175" s="213">
        <f>ROUND(I175*H175,2)</f>
        <v>0</v>
      </c>
      <c r="K175" s="209" t="s">
        <v>145</v>
      </c>
      <c r="L175" s="47"/>
      <c r="M175" s="214" t="s">
        <v>19</v>
      </c>
      <c r="N175" s="215" t="s">
        <v>47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240</v>
      </c>
      <c r="AT175" s="218" t="s">
        <v>141</v>
      </c>
      <c r="AU175" s="218" t="s">
        <v>85</v>
      </c>
      <c r="AY175" s="20" t="s">
        <v>139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83</v>
      </c>
      <c r="BK175" s="219">
        <f>ROUND(I175*H175,2)</f>
        <v>0</v>
      </c>
      <c r="BL175" s="20" t="s">
        <v>240</v>
      </c>
      <c r="BM175" s="218" t="s">
        <v>1261</v>
      </c>
    </row>
    <row r="176" s="2" customFormat="1">
      <c r="A176" s="41"/>
      <c r="B176" s="42"/>
      <c r="C176" s="43"/>
      <c r="D176" s="220" t="s">
        <v>148</v>
      </c>
      <c r="E176" s="43"/>
      <c r="F176" s="221" t="s">
        <v>1262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148</v>
      </c>
      <c r="AU176" s="20" t="s">
        <v>85</v>
      </c>
    </row>
    <row r="177" s="2" customFormat="1">
      <c r="A177" s="41"/>
      <c r="B177" s="42"/>
      <c r="C177" s="43"/>
      <c r="D177" s="225" t="s">
        <v>150</v>
      </c>
      <c r="E177" s="43"/>
      <c r="F177" s="226" t="s">
        <v>1263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150</v>
      </c>
      <c r="AU177" s="20" t="s">
        <v>85</v>
      </c>
    </row>
    <row r="178" s="2" customFormat="1" ht="16.5" customHeight="1">
      <c r="A178" s="41"/>
      <c r="B178" s="42"/>
      <c r="C178" s="238" t="s">
        <v>352</v>
      </c>
      <c r="D178" s="238" t="s">
        <v>188</v>
      </c>
      <c r="E178" s="239" t="s">
        <v>1264</v>
      </c>
      <c r="F178" s="240" t="s">
        <v>1265</v>
      </c>
      <c r="G178" s="241" t="s">
        <v>549</v>
      </c>
      <c r="H178" s="242">
        <v>60</v>
      </c>
      <c r="I178" s="243"/>
      <c r="J178" s="244">
        <f>ROUND(I178*H178,2)</f>
        <v>0</v>
      </c>
      <c r="K178" s="240" t="s">
        <v>145</v>
      </c>
      <c r="L178" s="245"/>
      <c r="M178" s="246" t="s">
        <v>19</v>
      </c>
      <c r="N178" s="247" t="s">
        <v>47</v>
      </c>
      <c r="O178" s="87"/>
      <c r="P178" s="216">
        <f>O178*H178</f>
        <v>0</v>
      </c>
      <c r="Q178" s="216">
        <v>0.025999999999999999</v>
      </c>
      <c r="R178" s="216">
        <f>Q178*H178</f>
        <v>1.5599999999999998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352</v>
      </c>
      <c r="AT178" s="218" t="s">
        <v>188</v>
      </c>
      <c r="AU178" s="218" t="s">
        <v>85</v>
      </c>
      <c r="AY178" s="20" t="s">
        <v>139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83</v>
      </c>
      <c r="BK178" s="219">
        <f>ROUND(I178*H178,2)</f>
        <v>0</v>
      </c>
      <c r="BL178" s="20" t="s">
        <v>240</v>
      </c>
      <c r="BM178" s="218" t="s">
        <v>1266</v>
      </c>
    </row>
    <row r="179" s="2" customFormat="1">
      <c r="A179" s="41"/>
      <c r="B179" s="42"/>
      <c r="C179" s="43"/>
      <c r="D179" s="220" t="s">
        <v>148</v>
      </c>
      <c r="E179" s="43"/>
      <c r="F179" s="221" t="s">
        <v>1265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148</v>
      </c>
      <c r="AU179" s="20" t="s">
        <v>85</v>
      </c>
    </row>
    <row r="180" s="2" customFormat="1" ht="24.15" customHeight="1">
      <c r="A180" s="41"/>
      <c r="B180" s="42"/>
      <c r="C180" s="207" t="s">
        <v>357</v>
      </c>
      <c r="D180" s="207" t="s">
        <v>141</v>
      </c>
      <c r="E180" s="208" t="s">
        <v>1267</v>
      </c>
      <c r="F180" s="209" t="s">
        <v>1268</v>
      </c>
      <c r="G180" s="210" t="s">
        <v>549</v>
      </c>
      <c r="H180" s="211">
        <v>1</v>
      </c>
      <c r="I180" s="212"/>
      <c r="J180" s="213">
        <f>ROUND(I180*H180,2)</f>
        <v>0</v>
      </c>
      <c r="K180" s="209" t="s">
        <v>145</v>
      </c>
      <c r="L180" s="47"/>
      <c r="M180" s="214" t="s">
        <v>19</v>
      </c>
      <c r="N180" s="215" t="s">
        <v>47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240</v>
      </c>
      <c r="AT180" s="218" t="s">
        <v>141</v>
      </c>
      <c r="AU180" s="218" t="s">
        <v>85</v>
      </c>
      <c r="AY180" s="20" t="s">
        <v>139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83</v>
      </c>
      <c r="BK180" s="219">
        <f>ROUND(I180*H180,2)</f>
        <v>0</v>
      </c>
      <c r="BL180" s="20" t="s">
        <v>240</v>
      </c>
      <c r="BM180" s="218" t="s">
        <v>1269</v>
      </c>
    </row>
    <row r="181" s="2" customFormat="1">
      <c r="A181" s="41"/>
      <c r="B181" s="42"/>
      <c r="C181" s="43"/>
      <c r="D181" s="220" t="s">
        <v>148</v>
      </c>
      <c r="E181" s="43"/>
      <c r="F181" s="221" t="s">
        <v>1270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148</v>
      </c>
      <c r="AU181" s="20" t="s">
        <v>85</v>
      </c>
    </row>
    <row r="182" s="2" customFormat="1">
      <c r="A182" s="41"/>
      <c r="B182" s="42"/>
      <c r="C182" s="43"/>
      <c r="D182" s="225" t="s">
        <v>150</v>
      </c>
      <c r="E182" s="43"/>
      <c r="F182" s="226" t="s">
        <v>1271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150</v>
      </c>
      <c r="AU182" s="20" t="s">
        <v>85</v>
      </c>
    </row>
    <row r="183" s="2" customFormat="1" ht="24.15" customHeight="1">
      <c r="A183" s="41"/>
      <c r="B183" s="42"/>
      <c r="C183" s="238" t="s">
        <v>365</v>
      </c>
      <c r="D183" s="238" t="s">
        <v>188</v>
      </c>
      <c r="E183" s="239" t="s">
        <v>1272</v>
      </c>
      <c r="F183" s="240" t="s">
        <v>1273</v>
      </c>
      <c r="G183" s="241" t="s">
        <v>549</v>
      </c>
      <c r="H183" s="242">
        <v>2</v>
      </c>
      <c r="I183" s="243"/>
      <c r="J183" s="244">
        <f>ROUND(I183*H183,2)</f>
        <v>0</v>
      </c>
      <c r="K183" s="240" t="s">
        <v>145</v>
      </c>
      <c r="L183" s="245"/>
      <c r="M183" s="246" t="s">
        <v>19</v>
      </c>
      <c r="N183" s="247" t="s">
        <v>47</v>
      </c>
      <c r="O183" s="87"/>
      <c r="P183" s="216">
        <f>O183*H183</f>
        <v>0</v>
      </c>
      <c r="Q183" s="216">
        <v>0.063</v>
      </c>
      <c r="R183" s="216">
        <f>Q183*H183</f>
        <v>0.126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352</v>
      </c>
      <c r="AT183" s="218" t="s">
        <v>188</v>
      </c>
      <c r="AU183" s="218" t="s">
        <v>85</v>
      </c>
      <c r="AY183" s="20" t="s">
        <v>139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83</v>
      </c>
      <c r="BK183" s="219">
        <f>ROUND(I183*H183,2)</f>
        <v>0</v>
      </c>
      <c r="BL183" s="20" t="s">
        <v>240</v>
      </c>
      <c r="BM183" s="218" t="s">
        <v>1274</v>
      </c>
    </row>
    <row r="184" s="2" customFormat="1">
      <c r="A184" s="41"/>
      <c r="B184" s="42"/>
      <c r="C184" s="43"/>
      <c r="D184" s="220" t="s">
        <v>148</v>
      </c>
      <c r="E184" s="43"/>
      <c r="F184" s="221" t="s">
        <v>1273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148</v>
      </c>
      <c r="AU184" s="20" t="s">
        <v>85</v>
      </c>
    </row>
    <row r="185" s="2" customFormat="1">
      <c r="A185" s="41"/>
      <c r="B185" s="42"/>
      <c r="C185" s="43"/>
      <c r="D185" s="220" t="s">
        <v>483</v>
      </c>
      <c r="E185" s="43"/>
      <c r="F185" s="269" t="s">
        <v>1275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483</v>
      </c>
      <c r="AU185" s="20" t="s">
        <v>85</v>
      </c>
    </row>
    <row r="186" s="2" customFormat="1" ht="16.5" customHeight="1">
      <c r="A186" s="41"/>
      <c r="B186" s="42"/>
      <c r="C186" s="207" t="s">
        <v>374</v>
      </c>
      <c r="D186" s="207" t="s">
        <v>141</v>
      </c>
      <c r="E186" s="208" t="s">
        <v>1276</v>
      </c>
      <c r="F186" s="209" t="s">
        <v>1277</v>
      </c>
      <c r="G186" s="210" t="s">
        <v>549</v>
      </c>
      <c r="H186" s="211">
        <v>60</v>
      </c>
      <c r="I186" s="212"/>
      <c r="J186" s="213">
        <f>ROUND(I186*H186,2)</f>
        <v>0</v>
      </c>
      <c r="K186" s="209" t="s">
        <v>145</v>
      </c>
      <c r="L186" s="47"/>
      <c r="M186" s="214" t="s">
        <v>19</v>
      </c>
      <c r="N186" s="215" t="s">
        <v>47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240</v>
      </c>
      <c r="AT186" s="218" t="s">
        <v>141</v>
      </c>
      <c r="AU186" s="218" t="s">
        <v>85</v>
      </c>
      <c r="AY186" s="20" t="s">
        <v>139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83</v>
      </c>
      <c r="BK186" s="219">
        <f>ROUND(I186*H186,2)</f>
        <v>0</v>
      </c>
      <c r="BL186" s="20" t="s">
        <v>240</v>
      </c>
      <c r="BM186" s="218" t="s">
        <v>1278</v>
      </c>
    </row>
    <row r="187" s="2" customFormat="1">
      <c r="A187" s="41"/>
      <c r="B187" s="42"/>
      <c r="C187" s="43"/>
      <c r="D187" s="220" t="s">
        <v>148</v>
      </c>
      <c r="E187" s="43"/>
      <c r="F187" s="221" t="s">
        <v>1279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148</v>
      </c>
      <c r="AU187" s="20" t="s">
        <v>85</v>
      </c>
    </row>
    <row r="188" s="2" customFormat="1">
      <c r="A188" s="41"/>
      <c r="B188" s="42"/>
      <c r="C188" s="43"/>
      <c r="D188" s="225" t="s">
        <v>150</v>
      </c>
      <c r="E188" s="43"/>
      <c r="F188" s="226" t="s">
        <v>1280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150</v>
      </c>
      <c r="AU188" s="20" t="s">
        <v>85</v>
      </c>
    </row>
    <row r="189" s="2" customFormat="1" ht="16.5" customHeight="1">
      <c r="A189" s="41"/>
      <c r="B189" s="42"/>
      <c r="C189" s="238" t="s">
        <v>384</v>
      </c>
      <c r="D189" s="238" t="s">
        <v>188</v>
      </c>
      <c r="E189" s="239" t="s">
        <v>1281</v>
      </c>
      <c r="F189" s="240" t="s">
        <v>1282</v>
      </c>
      <c r="G189" s="241" t="s">
        <v>549</v>
      </c>
      <c r="H189" s="242">
        <v>60</v>
      </c>
      <c r="I189" s="243"/>
      <c r="J189" s="244">
        <f>ROUND(I189*H189,2)</f>
        <v>0</v>
      </c>
      <c r="K189" s="240" t="s">
        <v>145</v>
      </c>
      <c r="L189" s="245"/>
      <c r="M189" s="246" t="s">
        <v>19</v>
      </c>
      <c r="N189" s="247" t="s">
        <v>47</v>
      </c>
      <c r="O189" s="87"/>
      <c r="P189" s="216">
        <f>O189*H189</f>
        <v>0</v>
      </c>
      <c r="Q189" s="216">
        <v>0.001</v>
      </c>
      <c r="R189" s="216">
        <f>Q189*H189</f>
        <v>0.059999999999999998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352</v>
      </c>
      <c r="AT189" s="218" t="s">
        <v>188</v>
      </c>
      <c r="AU189" s="218" t="s">
        <v>85</v>
      </c>
      <c r="AY189" s="20" t="s">
        <v>139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83</v>
      </c>
      <c r="BK189" s="219">
        <f>ROUND(I189*H189,2)</f>
        <v>0</v>
      </c>
      <c r="BL189" s="20" t="s">
        <v>240</v>
      </c>
      <c r="BM189" s="218" t="s">
        <v>1283</v>
      </c>
    </row>
    <row r="190" s="2" customFormat="1">
      <c r="A190" s="41"/>
      <c r="B190" s="42"/>
      <c r="C190" s="43"/>
      <c r="D190" s="220" t="s">
        <v>148</v>
      </c>
      <c r="E190" s="43"/>
      <c r="F190" s="221" t="s">
        <v>1282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148</v>
      </c>
      <c r="AU190" s="20" t="s">
        <v>85</v>
      </c>
    </row>
    <row r="191" s="2" customFormat="1" ht="21.75" customHeight="1">
      <c r="A191" s="41"/>
      <c r="B191" s="42"/>
      <c r="C191" s="207" t="s">
        <v>391</v>
      </c>
      <c r="D191" s="207" t="s">
        <v>141</v>
      </c>
      <c r="E191" s="208" t="s">
        <v>1284</v>
      </c>
      <c r="F191" s="209" t="s">
        <v>1285</v>
      </c>
      <c r="G191" s="210" t="s">
        <v>549</v>
      </c>
      <c r="H191" s="211">
        <v>4</v>
      </c>
      <c r="I191" s="212"/>
      <c r="J191" s="213">
        <f>ROUND(I191*H191,2)</f>
        <v>0</v>
      </c>
      <c r="K191" s="209" t="s">
        <v>145</v>
      </c>
      <c r="L191" s="47"/>
      <c r="M191" s="214" t="s">
        <v>19</v>
      </c>
      <c r="N191" s="215" t="s">
        <v>47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240</v>
      </c>
      <c r="AT191" s="218" t="s">
        <v>141</v>
      </c>
      <c r="AU191" s="218" t="s">
        <v>85</v>
      </c>
      <c r="AY191" s="20" t="s">
        <v>139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83</v>
      </c>
      <c r="BK191" s="219">
        <f>ROUND(I191*H191,2)</f>
        <v>0</v>
      </c>
      <c r="BL191" s="20" t="s">
        <v>240</v>
      </c>
      <c r="BM191" s="218" t="s">
        <v>1286</v>
      </c>
    </row>
    <row r="192" s="2" customFormat="1">
      <c r="A192" s="41"/>
      <c r="B192" s="42"/>
      <c r="C192" s="43"/>
      <c r="D192" s="220" t="s">
        <v>148</v>
      </c>
      <c r="E192" s="43"/>
      <c r="F192" s="221" t="s">
        <v>1287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148</v>
      </c>
      <c r="AU192" s="20" t="s">
        <v>85</v>
      </c>
    </row>
    <row r="193" s="2" customFormat="1">
      <c r="A193" s="41"/>
      <c r="B193" s="42"/>
      <c r="C193" s="43"/>
      <c r="D193" s="225" t="s">
        <v>150</v>
      </c>
      <c r="E193" s="43"/>
      <c r="F193" s="226" t="s">
        <v>1288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150</v>
      </c>
      <c r="AU193" s="20" t="s">
        <v>85</v>
      </c>
    </row>
    <row r="194" s="2" customFormat="1" ht="16.5" customHeight="1">
      <c r="A194" s="41"/>
      <c r="B194" s="42"/>
      <c r="C194" s="238" t="s">
        <v>397</v>
      </c>
      <c r="D194" s="238" t="s">
        <v>188</v>
      </c>
      <c r="E194" s="239" t="s">
        <v>1289</v>
      </c>
      <c r="F194" s="240" t="s">
        <v>1290</v>
      </c>
      <c r="G194" s="241" t="s">
        <v>549</v>
      </c>
      <c r="H194" s="242">
        <v>1</v>
      </c>
      <c r="I194" s="243"/>
      <c r="J194" s="244">
        <f>ROUND(I194*H194,2)</f>
        <v>0</v>
      </c>
      <c r="K194" s="240" t="s">
        <v>19</v>
      </c>
      <c r="L194" s="245"/>
      <c r="M194" s="246" t="s">
        <v>19</v>
      </c>
      <c r="N194" s="247" t="s">
        <v>47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352</v>
      </c>
      <c r="AT194" s="218" t="s">
        <v>188</v>
      </c>
      <c r="AU194" s="218" t="s">
        <v>85</v>
      </c>
      <c r="AY194" s="20" t="s">
        <v>139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83</v>
      </c>
      <c r="BK194" s="219">
        <f>ROUND(I194*H194,2)</f>
        <v>0</v>
      </c>
      <c r="BL194" s="20" t="s">
        <v>240</v>
      </c>
      <c r="BM194" s="218" t="s">
        <v>1291</v>
      </c>
    </row>
    <row r="195" s="2" customFormat="1">
      <c r="A195" s="41"/>
      <c r="B195" s="42"/>
      <c r="C195" s="43"/>
      <c r="D195" s="220" t="s">
        <v>148</v>
      </c>
      <c r="E195" s="43"/>
      <c r="F195" s="221" t="s">
        <v>1290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148</v>
      </c>
      <c r="AU195" s="20" t="s">
        <v>85</v>
      </c>
    </row>
    <row r="196" s="2" customFormat="1" ht="16.5" customHeight="1">
      <c r="A196" s="41"/>
      <c r="B196" s="42"/>
      <c r="C196" s="238" t="s">
        <v>405</v>
      </c>
      <c r="D196" s="238" t="s">
        <v>188</v>
      </c>
      <c r="E196" s="239" t="s">
        <v>1292</v>
      </c>
      <c r="F196" s="240" t="s">
        <v>1290</v>
      </c>
      <c r="G196" s="241" t="s">
        <v>549</v>
      </c>
      <c r="H196" s="242">
        <v>3</v>
      </c>
      <c r="I196" s="243"/>
      <c r="J196" s="244">
        <f>ROUND(I196*H196,2)</f>
        <v>0</v>
      </c>
      <c r="K196" s="240" t="s">
        <v>19</v>
      </c>
      <c r="L196" s="245"/>
      <c r="M196" s="246" t="s">
        <v>19</v>
      </c>
      <c r="N196" s="247" t="s">
        <v>47</v>
      </c>
      <c r="O196" s="87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352</v>
      </c>
      <c r="AT196" s="218" t="s">
        <v>188</v>
      </c>
      <c r="AU196" s="218" t="s">
        <v>85</v>
      </c>
      <c r="AY196" s="20" t="s">
        <v>139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20" t="s">
        <v>83</v>
      </c>
      <c r="BK196" s="219">
        <f>ROUND(I196*H196,2)</f>
        <v>0</v>
      </c>
      <c r="BL196" s="20" t="s">
        <v>240</v>
      </c>
      <c r="BM196" s="218" t="s">
        <v>1293</v>
      </c>
    </row>
    <row r="197" s="2" customFormat="1">
      <c r="A197" s="41"/>
      <c r="B197" s="42"/>
      <c r="C197" s="43"/>
      <c r="D197" s="220" t="s">
        <v>148</v>
      </c>
      <c r="E197" s="43"/>
      <c r="F197" s="221" t="s">
        <v>1290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148</v>
      </c>
      <c r="AU197" s="20" t="s">
        <v>85</v>
      </c>
    </row>
    <row r="198" s="2" customFormat="1" ht="16.5" customHeight="1">
      <c r="A198" s="41"/>
      <c r="B198" s="42"/>
      <c r="C198" s="207" t="s">
        <v>411</v>
      </c>
      <c r="D198" s="207" t="s">
        <v>141</v>
      </c>
      <c r="E198" s="208" t="s">
        <v>1294</v>
      </c>
      <c r="F198" s="209" t="s">
        <v>1295</v>
      </c>
      <c r="G198" s="210" t="s">
        <v>549</v>
      </c>
      <c r="H198" s="211">
        <v>1</v>
      </c>
      <c r="I198" s="212"/>
      <c r="J198" s="213">
        <f>ROUND(I198*H198,2)</f>
        <v>0</v>
      </c>
      <c r="K198" s="209" t="s">
        <v>145</v>
      </c>
      <c r="L198" s="47"/>
      <c r="M198" s="214" t="s">
        <v>19</v>
      </c>
      <c r="N198" s="215" t="s">
        <v>47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240</v>
      </c>
      <c r="AT198" s="218" t="s">
        <v>141</v>
      </c>
      <c r="AU198" s="218" t="s">
        <v>85</v>
      </c>
      <c r="AY198" s="20" t="s">
        <v>139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83</v>
      </c>
      <c r="BK198" s="219">
        <f>ROUND(I198*H198,2)</f>
        <v>0</v>
      </c>
      <c r="BL198" s="20" t="s">
        <v>240</v>
      </c>
      <c r="BM198" s="218" t="s">
        <v>1296</v>
      </c>
    </row>
    <row r="199" s="2" customFormat="1">
      <c r="A199" s="41"/>
      <c r="B199" s="42"/>
      <c r="C199" s="43"/>
      <c r="D199" s="220" t="s">
        <v>148</v>
      </c>
      <c r="E199" s="43"/>
      <c r="F199" s="221" t="s">
        <v>1297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148</v>
      </c>
      <c r="AU199" s="20" t="s">
        <v>85</v>
      </c>
    </row>
    <row r="200" s="2" customFormat="1">
      <c r="A200" s="41"/>
      <c r="B200" s="42"/>
      <c r="C200" s="43"/>
      <c r="D200" s="225" t="s">
        <v>150</v>
      </c>
      <c r="E200" s="43"/>
      <c r="F200" s="226" t="s">
        <v>1298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150</v>
      </c>
      <c r="AU200" s="20" t="s">
        <v>85</v>
      </c>
    </row>
    <row r="201" s="2" customFormat="1" ht="16.5" customHeight="1">
      <c r="A201" s="41"/>
      <c r="B201" s="42"/>
      <c r="C201" s="238" t="s">
        <v>418</v>
      </c>
      <c r="D201" s="238" t="s">
        <v>188</v>
      </c>
      <c r="E201" s="239" t="s">
        <v>1299</v>
      </c>
      <c r="F201" s="240" t="s">
        <v>1300</v>
      </c>
      <c r="G201" s="241" t="s">
        <v>549</v>
      </c>
      <c r="H201" s="242">
        <v>1</v>
      </c>
      <c r="I201" s="243"/>
      <c r="J201" s="244">
        <f>ROUND(I201*H201,2)</f>
        <v>0</v>
      </c>
      <c r="K201" s="240" t="s">
        <v>145</v>
      </c>
      <c r="L201" s="245"/>
      <c r="M201" s="246" t="s">
        <v>19</v>
      </c>
      <c r="N201" s="247" t="s">
        <v>47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352</v>
      </c>
      <c r="AT201" s="218" t="s">
        <v>188</v>
      </c>
      <c r="AU201" s="218" t="s">
        <v>85</v>
      </c>
      <c r="AY201" s="20" t="s">
        <v>139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83</v>
      </c>
      <c r="BK201" s="219">
        <f>ROUND(I201*H201,2)</f>
        <v>0</v>
      </c>
      <c r="BL201" s="20" t="s">
        <v>240</v>
      </c>
      <c r="BM201" s="218" t="s">
        <v>1301</v>
      </c>
    </row>
    <row r="202" s="2" customFormat="1">
      <c r="A202" s="41"/>
      <c r="B202" s="42"/>
      <c r="C202" s="43"/>
      <c r="D202" s="220" t="s">
        <v>148</v>
      </c>
      <c r="E202" s="43"/>
      <c r="F202" s="221" t="s">
        <v>1300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148</v>
      </c>
      <c r="AU202" s="20" t="s">
        <v>85</v>
      </c>
    </row>
    <row r="203" s="2" customFormat="1" ht="16.5" customHeight="1">
      <c r="A203" s="41"/>
      <c r="B203" s="42"/>
      <c r="C203" s="207" t="s">
        <v>426</v>
      </c>
      <c r="D203" s="207" t="s">
        <v>141</v>
      </c>
      <c r="E203" s="208" t="s">
        <v>1302</v>
      </c>
      <c r="F203" s="209" t="s">
        <v>1303</v>
      </c>
      <c r="G203" s="210" t="s">
        <v>549</v>
      </c>
      <c r="H203" s="211">
        <v>1</v>
      </c>
      <c r="I203" s="212"/>
      <c r="J203" s="213">
        <f>ROUND(I203*H203,2)</f>
        <v>0</v>
      </c>
      <c r="K203" s="209" t="s">
        <v>145</v>
      </c>
      <c r="L203" s="47"/>
      <c r="M203" s="214" t="s">
        <v>19</v>
      </c>
      <c r="N203" s="215" t="s">
        <v>47</v>
      </c>
      <c r="O203" s="87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240</v>
      </c>
      <c r="AT203" s="218" t="s">
        <v>141</v>
      </c>
      <c r="AU203" s="218" t="s">
        <v>85</v>
      </c>
      <c r="AY203" s="20" t="s">
        <v>139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83</v>
      </c>
      <c r="BK203" s="219">
        <f>ROUND(I203*H203,2)</f>
        <v>0</v>
      </c>
      <c r="BL203" s="20" t="s">
        <v>240</v>
      </c>
      <c r="BM203" s="218" t="s">
        <v>1304</v>
      </c>
    </row>
    <row r="204" s="2" customFormat="1">
      <c r="A204" s="41"/>
      <c r="B204" s="42"/>
      <c r="C204" s="43"/>
      <c r="D204" s="220" t="s">
        <v>148</v>
      </c>
      <c r="E204" s="43"/>
      <c r="F204" s="221" t="s">
        <v>1305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148</v>
      </c>
      <c r="AU204" s="20" t="s">
        <v>85</v>
      </c>
    </row>
    <row r="205" s="2" customFormat="1">
      <c r="A205" s="41"/>
      <c r="B205" s="42"/>
      <c r="C205" s="43"/>
      <c r="D205" s="225" t="s">
        <v>150</v>
      </c>
      <c r="E205" s="43"/>
      <c r="F205" s="226" t="s">
        <v>1306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150</v>
      </c>
      <c r="AU205" s="20" t="s">
        <v>85</v>
      </c>
    </row>
    <row r="206" s="2" customFormat="1" ht="16.5" customHeight="1">
      <c r="A206" s="41"/>
      <c r="B206" s="42"/>
      <c r="C206" s="238" t="s">
        <v>436</v>
      </c>
      <c r="D206" s="238" t="s">
        <v>188</v>
      </c>
      <c r="E206" s="239" t="s">
        <v>1307</v>
      </c>
      <c r="F206" s="240" t="s">
        <v>1308</v>
      </c>
      <c r="G206" s="241" t="s">
        <v>549</v>
      </c>
      <c r="H206" s="242">
        <v>1</v>
      </c>
      <c r="I206" s="243"/>
      <c r="J206" s="244">
        <f>ROUND(I206*H206,2)</f>
        <v>0</v>
      </c>
      <c r="K206" s="240" t="s">
        <v>145</v>
      </c>
      <c r="L206" s="245"/>
      <c r="M206" s="246" t="s">
        <v>19</v>
      </c>
      <c r="N206" s="247" t="s">
        <v>47</v>
      </c>
      <c r="O206" s="87"/>
      <c r="P206" s="216">
        <f>O206*H206</f>
        <v>0</v>
      </c>
      <c r="Q206" s="216">
        <v>0.002</v>
      </c>
      <c r="R206" s="216">
        <f>Q206*H206</f>
        <v>0.002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352</v>
      </c>
      <c r="AT206" s="218" t="s">
        <v>188</v>
      </c>
      <c r="AU206" s="218" t="s">
        <v>85</v>
      </c>
      <c r="AY206" s="20" t="s">
        <v>139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83</v>
      </c>
      <c r="BK206" s="219">
        <f>ROUND(I206*H206,2)</f>
        <v>0</v>
      </c>
      <c r="BL206" s="20" t="s">
        <v>240</v>
      </c>
      <c r="BM206" s="218" t="s">
        <v>1309</v>
      </c>
    </row>
    <row r="207" s="2" customFormat="1">
      <c r="A207" s="41"/>
      <c r="B207" s="42"/>
      <c r="C207" s="43"/>
      <c r="D207" s="220" t="s">
        <v>148</v>
      </c>
      <c r="E207" s="43"/>
      <c r="F207" s="221" t="s">
        <v>1308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148</v>
      </c>
      <c r="AU207" s="20" t="s">
        <v>85</v>
      </c>
    </row>
    <row r="208" s="2" customFormat="1" ht="16.5" customHeight="1">
      <c r="A208" s="41"/>
      <c r="B208" s="42"/>
      <c r="C208" s="207" t="s">
        <v>444</v>
      </c>
      <c r="D208" s="207" t="s">
        <v>141</v>
      </c>
      <c r="E208" s="208" t="s">
        <v>1310</v>
      </c>
      <c r="F208" s="209" t="s">
        <v>1311</v>
      </c>
      <c r="G208" s="210" t="s">
        <v>549</v>
      </c>
      <c r="H208" s="211">
        <v>1</v>
      </c>
      <c r="I208" s="212"/>
      <c r="J208" s="213">
        <f>ROUND(I208*H208,2)</f>
        <v>0</v>
      </c>
      <c r="K208" s="209" t="s">
        <v>145</v>
      </c>
      <c r="L208" s="47"/>
      <c r="M208" s="214" t="s">
        <v>19</v>
      </c>
      <c r="N208" s="215" t="s">
        <v>47</v>
      </c>
      <c r="O208" s="87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240</v>
      </c>
      <c r="AT208" s="218" t="s">
        <v>141</v>
      </c>
      <c r="AU208" s="218" t="s">
        <v>85</v>
      </c>
      <c r="AY208" s="20" t="s">
        <v>139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20" t="s">
        <v>83</v>
      </c>
      <c r="BK208" s="219">
        <f>ROUND(I208*H208,2)</f>
        <v>0</v>
      </c>
      <c r="BL208" s="20" t="s">
        <v>240</v>
      </c>
      <c r="BM208" s="218" t="s">
        <v>1312</v>
      </c>
    </row>
    <row r="209" s="2" customFormat="1">
      <c r="A209" s="41"/>
      <c r="B209" s="42"/>
      <c r="C209" s="43"/>
      <c r="D209" s="220" t="s">
        <v>148</v>
      </c>
      <c r="E209" s="43"/>
      <c r="F209" s="221" t="s">
        <v>1313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148</v>
      </c>
      <c r="AU209" s="20" t="s">
        <v>85</v>
      </c>
    </row>
    <row r="210" s="2" customFormat="1">
      <c r="A210" s="41"/>
      <c r="B210" s="42"/>
      <c r="C210" s="43"/>
      <c r="D210" s="225" t="s">
        <v>150</v>
      </c>
      <c r="E210" s="43"/>
      <c r="F210" s="226" t="s">
        <v>1314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150</v>
      </c>
      <c r="AU210" s="20" t="s">
        <v>85</v>
      </c>
    </row>
    <row r="211" s="2" customFormat="1" ht="24.15" customHeight="1">
      <c r="A211" s="41"/>
      <c r="B211" s="42"/>
      <c r="C211" s="238" t="s">
        <v>450</v>
      </c>
      <c r="D211" s="238" t="s">
        <v>188</v>
      </c>
      <c r="E211" s="239" t="s">
        <v>1315</v>
      </c>
      <c r="F211" s="240" t="s">
        <v>1316</v>
      </c>
      <c r="G211" s="241" t="s">
        <v>549</v>
      </c>
      <c r="H211" s="242">
        <v>1</v>
      </c>
      <c r="I211" s="243"/>
      <c r="J211" s="244">
        <f>ROUND(I211*H211,2)</f>
        <v>0</v>
      </c>
      <c r="K211" s="240" t="s">
        <v>145</v>
      </c>
      <c r="L211" s="245"/>
      <c r="M211" s="246" t="s">
        <v>19</v>
      </c>
      <c r="N211" s="247" t="s">
        <v>47</v>
      </c>
      <c r="O211" s="87"/>
      <c r="P211" s="216">
        <f>O211*H211</f>
        <v>0</v>
      </c>
      <c r="Q211" s="216">
        <v>0.00040000000000000002</v>
      </c>
      <c r="R211" s="216">
        <f>Q211*H211</f>
        <v>0.00040000000000000002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352</v>
      </c>
      <c r="AT211" s="218" t="s">
        <v>188</v>
      </c>
      <c r="AU211" s="218" t="s">
        <v>85</v>
      </c>
      <c r="AY211" s="20" t="s">
        <v>139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20" t="s">
        <v>83</v>
      </c>
      <c r="BK211" s="219">
        <f>ROUND(I211*H211,2)</f>
        <v>0</v>
      </c>
      <c r="BL211" s="20" t="s">
        <v>240</v>
      </c>
      <c r="BM211" s="218" t="s">
        <v>1317</v>
      </c>
    </row>
    <row r="212" s="2" customFormat="1">
      <c r="A212" s="41"/>
      <c r="B212" s="42"/>
      <c r="C212" s="43"/>
      <c r="D212" s="220" t="s">
        <v>148</v>
      </c>
      <c r="E212" s="43"/>
      <c r="F212" s="221" t="s">
        <v>1316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148</v>
      </c>
      <c r="AU212" s="20" t="s">
        <v>85</v>
      </c>
    </row>
    <row r="213" s="2" customFormat="1" ht="16.5" customHeight="1">
      <c r="A213" s="41"/>
      <c r="B213" s="42"/>
      <c r="C213" s="207" t="s">
        <v>458</v>
      </c>
      <c r="D213" s="207" t="s">
        <v>141</v>
      </c>
      <c r="E213" s="208" t="s">
        <v>1318</v>
      </c>
      <c r="F213" s="209" t="s">
        <v>1319</v>
      </c>
      <c r="G213" s="210" t="s">
        <v>549</v>
      </c>
      <c r="H213" s="211">
        <v>1</v>
      </c>
      <c r="I213" s="212"/>
      <c r="J213" s="213">
        <f>ROUND(I213*H213,2)</f>
        <v>0</v>
      </c>
      <c r="K213" s="209" t="s">
        <v>145</v>
      </c>
      <c r="L213" s="47"/>
      <c r="M213" s="214" t="s">
        <v>19</v>
      </c>
      <c r="N213" s="215" t="s">
        <v>47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240</v>
      </c>
      <c r="AT213" s="218" t="s">
        <v>141</v>
      </c>
      <c r="AU213" s="218" t="s">
        <v>85</v>
      </c>
      <c r="AY213" s="20" t="s">
        <v>139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83</v>
      </c>
      <c r="BK213" s="219">
        <f>ROUND(I213*H213,2)</f>
        <v>0</v>
      </c>
      <c r="BL213" s="20" t="s">
        <v>240</v>
      </c>
      <c r="BM213" s="218" t="s">
        <v>1320</v>
      </c>
    </row>
    <row r="214" s="2" customFormat="1">
      <c r="A214" s="41"/>
      <c r="B214" s="42"/>
      <c r="C214" s="43"/>
      <c r="D214" s="220" t="s">
        <v>148</v>
      </c>
      <c r="E214" s="43"/>
      <c r="F214" s="221" t="s">
        <v>1321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148</v>
      </c>
      <c r="AU214" s="20" t="s">
        <v>85</v>
      </c>
    </row>
    <row r="215" s="2" customFormat="1">
      <c r="A215" s="41"/>
      <c r="B215" s="42"/>
      <c r="C215" s="43"/>
      <c r="D215" s="225" t="s">
        <v>150</v>
      </c>
      <c r="E215" s="43"/>
      <c r="F215" s="226" t="s">
        <v>1322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150</v>
      </c>
      <c r="AU215" s="20" t="s">
        <v>85</v>
      </c>
    </row>
    <row r="216" s="2" customFormat="1" ht="16.5" customHeight="1">
      <c r="A216" s="41"/>
      <c r="B216" s="42"/>
      <c r="C216" s="238" t="s">
        <v>466</v>
      </c>
      <c r="D216" s="238" t="s">
        <v>188</v>
      </c>
      <c r="E216" s="239" t="s">
        <v>1323</v>
      </c>
      <c r="F216" s="240" t="s">
        <v>1324</v>
      </c>
      <c r="G216" s="241" t="s">
        <v>549</v>
      </c>
      <c r="H216" s="242">
        <v>1</v>
      </c>
      <c r="I216" s="243"/>
      <c r="J216" s="244">
        <f>ROUND(I216*H216,2)</f>
        <v>0</v>
      </c>
      <c r="K216" s="240" t="s">
        <v>19</v>
      </c>
      <c r="L216" s="245"/>
      <c r="M216" s="246" t="s">
        <v>19</v>
      </c>
      <c r="N216" s="247" t="s">
        <v>47</v>
      </c>
      <c r="O216" s="87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352</v>
      </c>
      <c r="AT216" s="218" t="s">
        <v>188</v>
      </c>
      <c r="AU216" s="218" t="s">
        <v>85</v>
      </c>
      <c r="AY216" s="20" t="s">
        <v>139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20" t="s">
        <v>83</v>
      </c>
      <c r="BK216" s="219">
        <f>ROUND(I216*H216,2)</f>
        <v>0</v>
      </c>
      <c r="BL216" s="20" t="s">
        <v>240</v>
      </c>
      <c r="BM216" s="218" t="s">
        <v>1325</v>
      </c>
    </row>
    <row r="217" s="2" customFormat="1">
      <c r="A217" s="41"/>
      <c r="B217" s="42"/>
      <c r="C217" s="43"/>
      <c r="D217" s="220" t="s">
        <v>148</v>
      </c>
      <c r="E217" s="43"/>
      <c r="F217" s="221" t="s">
        <v>1324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148</v>
      </c>
      <c r="AU217" s="20" t="s">
        <v>85</v>
      </c>
    </row>
    <row r="218" s="2" customFormat="1" ht="16.5" customHeight="1">
      <c r="A218" s="41"/>
      <c r="B218" s="42"/>
      <c r="C218" s="207" t="s">
        <v>471</v>
      </c>
      <c r="D218" s="207" t="s">
        <v>141</v>
      </c>
      <c r="E218" s="208" t="s">
        <v>1326</v>
      </c>
      <c r="F218" s="209" t="s">
        <v>1327</v>
      </c>
      <c r="G218" s="210" t="s">
        <v>549</v>
      </c>
      <c r="H218" s="211">
        <v>1</v>
      </c>
      <c r="I218" s="212"/>
      <c r="J218" s="213">
        <f>ROUND(I218*H218,2)</f>
        <v>0</v>
      </c>
      <c r="K218" s="209" t="s">
        <v>145</v>
      </c>
      <c r="L218" s="47"/>
      <c r="M218" s="214" t="s">
        <v>19</v>
      </c>
      <c r="N218" s="215" t="s">
        <v>47</v>
      </c>
      <c r="O218" s="87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240</v>
      </c>
      <c r="AT218" s="218" t="s">
        <v>141</v>
      </c>
      <c r="AU218" s="218" t="s">
        <v>85</v>
      </c>
      <c r="AY218" s="20" t="s">
        <v>139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83</v>
      </c>
      <c r="BK218" s="219">
        <f>ROUND(I218*H218,2)</f>
        <v>0</v>
      </c>
      <c r="BL218" s="20" t="s">
        <v>240</v>
      </c>
      <c r="BM218" s="218" t="s">
        <v>1328</v>
      </c>
    </row>
    <row r="219" s="2" customFormat="1">
      <c r="A219" s="41"/>
      <c r="B219" s="42"/>
      <c r="C219" s="43"/>
      <c r="D219" s="220" t="s">
        <v>148</v>
      </c>
      <c r="E219" s="43"/>
      <c r="F219" s="221" t="s">
        <v>1329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148</v>
      </c>
      <c r="AU219" s="20" t="s">
        <v>85</v>
      </c>
    </row>
    <row r="220" s="2" customFormat="1">
      <c r="A220" s="41"/>
      <c r="B220" s="42"/>
      <c r="C220" s="43"/>
      <c r="D220" s="225" t="s">
        <v>150</v>
      </c>
      <c r="E220" s="43"/>
      <c r="F220" s="226" t="s">
        <v>1330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150</v>
      </c>
      <c r="AU220" s="20" t="s">
        <v>85</v>
      </c>
    </row>
    <row r="221" s="2" customFormat="1" ht="16.5" customHeight="1">
      <c r="A221" s="41"/>
      <c r="B221" s="42"/>
      <c r="C221" s="207" t="s">
        <v>479</v>
      </c>
      <c r="D221" s="207" t="s">
        <v>141</v>
      </c>
      <c r="E221" s="208" t="s">
        <v>1331</v>
      </c>
      <c r="F221" s="209" t="s">
        <v>1332</v>
      </c>
      <c r="G221" s="210" t="s">
        <v>549</v>
      </c>
      <c r="H221" s="211">
        <v>1</v>
      </c>
      <c r="I221" s="212"/>
      <c r="J221" s="213">
        <f>ROUND(I221*H221,2)</f>
        <v>0</v>
      </c>
      <c r="K221" s="209" t="s">
        <v>145</v>
      </c>
      <c r="L221" s="47"/>
      <c r="M221" s="214" t="s">
        <v>19</v>
      </c>
      <c r="N221" s="215" t="s">
        <v>47</v>
      </c>
      <c r="O221" s="87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240</v>
      </c>
      <c r="AT221" s="218" t="s">
        <v>141</v>
      </c>
      <c r="AU221" s="218" t="s">
        <v>85</v>
      </c>
      <c r="AY221" s="20" t="s">
        <v>139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20" t="s">
        <v>83</v>
      </c>
      <c r="BK221" s="219">
        <f>ROUND(I221*H221,2)</f>
        <v>0</v>
      </c>
      <c r="BL221" s="20" t="s">
        <v>240</v>
      </c>
      <c r="BM221" s="218" t="s">
        <v>1333</v>
      </c>
    </row>
    <row r="222" s="2" customFormat="1">
      <c r="A222" s="41"/>
      <c r="B222" s="42"/>
      <c r="C222" s="43"/>
      <c r="D222" s="220" t="s">
        <v>148</v>
      </c>
      <c r="E222" s="43"/>
      <c r="F222" s="221" t="s">
        <v>1334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148</v>
      </c>
      <c r="AU222" s="20" t="s">
        <v>85</v>
      </c>
    </row>
    <row r="223" s="2" customFormat="1">
      <c r="A223" s="41"/>
      <c r="B223" s="42"/>
      <c r="C223" s="43"/>
      <c r="D223" s="225" t="s">
        <v>150</v>
      </c>
      <c r="E223" s="43"/>
      <c r="F223" s="226" t="s">
        <v>1335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150</v>
      </c>
      <c r="AU223" s="20" t="s">
        <v>85</v>
      </c>
    </row>
    <row r="224" s="2" customFormat="1" ht="16.5" customHeight="1">
      <c r="A224" s="41"/>
      <c r="B224" s="42"/>
      <c r="C224" s="207" t="s">
        <v>488</v>
      </c>
      <c r="D224" s="207" t="s">
        <v>141</v>
      </c>
      <c r="E224" s="208" t="s">
        <v>1336</v>
      </c>
      <c r="F224" s="209" t="s">
        <v>1337</v>
      </c>
      <c r="G224" s="210" t="s">
        <v>549</v>
      </c>
      <c r="H224" s="211">
        <v>4</v>
      </c>
      <c r="I224" s="212"/>
      <c r="J224" s="213">
        <f>ROUND(I224*H224,2)</f>
        <v>0</v>
      </c>
      <c r="K224" s="209" t="s">
        <v>145</v>
      </c>
      <c r="L224" s="47"/>
      <c r="M224" s="214" t="s">
        <v>19</v>
      </c>
      <c r="N224" s="215" t="s">
        <v>47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240</v>
      </c>
      <c r="AT224" s="218" t="s">
        <v>141</v>
      </c>
      <c r="AU224" s="218" t="s">
        <v>85</v>
      </c>
      <c r="AY224" s="20" t="s">
        <v>139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83</v>
      </c>
      <c r="BK224" s="219">
        <f>ROUND(I224*H224,2)</f>
        <v>0</v>
      </c>
      <c r="BL224" s="20" t="s">
        <v>240</v>
      </c>
      <c r="BM224" s="218" t="s">
        <v>1338</v>
      </c>
    </row>
    <row r="225" s="2" customFormat="1">
      <c r="A225" s="41"/>
      <c r="B225" s="42"/>
      <c r="C225" s="43"/>
      <c r="D225" s="220" t="s">
        <v>148</v>
      </c>
      <c r="E225" s="43"/>
      <c r="F225" s="221" t="s">
        <v>1337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148</v>
      </c>
      <c r="AU225" s="20" t="s">
        <v>85</v>
      </c>
    </row>
    <row r="226" s="2" customFormat="1">
      <c r="A226" s="41"/>
      <c r="B226" s="42"/>
      <c r="C226" s="43"/>
      <c r="D226" s="225" t="s">
        <v>150</v>
      </c>
      <c r="E226" s="43"/>
      <c r="F226" s="226" t="s">
        <v>1339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150</v>
      </c>
      <c r="AU226" s="20" t="s">
        <v>85</v>
      </c>
    </row>
    <row r="227" s="2" customFormat="1" ht="16.5" customHeight="1">
      <c r="A227" s="41"/>
      <c r="B227" s="42"/>
      <c r="C227" s="207" t="s">
        <v>494</v>
      </c>
      <c r="D227" s="207" t="s">
        <v>141</v>
      </c>
      <c r="E227" s="208" t="s">
        <v>1340</v>
      </c>
      <c r="F227" s="209" t="s">
        <v>1341</v>
      </c>
      <c r="G227" s="210" t="s">
        <v>208</v>
      </c>
      <c r="H227" s="211">
        <v>12</v>
      </c>
      <c r="I227" s="212"/>
      <c r="J227" s="213">
        <f>ROUND(I227*H227,2)</f>
        <v>0</v>
      </c>
      <c r="K227" s="209" t="s">
        <v>145</v>
      </c>
      <c r="L227" s="47"/>
      <c r="M227" s="214" t="s">
        <v>19</v>
      </c>
      <c r="N227" s="215" t="s">
        <v>47</v>
      </c>
      <c r="O227" s="87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240</v>
      </c>
      <c r="AT227" s="218" t="s">
        <v>141</v>
      </c>
      <c r="AU227" s="218" t="s">
        <v>85</v>
      </c>
      <c r="AY227" s="20" t="s">
        <v>139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20" t="s">
        <v>83</v>
      </c>
      <c r="BK227" s="219">
        <f>ROUND(I227*H227,2)</f>
        <v>0</v>
      </c>
      <c r="BL227" s="20" t="s">
        <v>240</v>
      </c>
      <c r="BM227" s="218" t="s">
        <v>1342</v>
      </c>
    </row>
    <row r="228" s="2" customFormat="1">
      <c r="A228" s="41"/>
      <c r="B228" s="42"/>
      <c r="C228" s="43"/>
      <c r="D228" s="220" t="s">
        <v>148</v>
      </c>
      <c r="E228" s="43"/>
      <c r="F228" s="221" t="s">
        <v>1343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148</v>
      </c>
      <c r="AU228" s="20" t="s">
        <v>85</v>
      </c>
    </row>
    <row r="229" s="2" customFormat="1">
      <c r="A229" s="41"/>
      <c r="B229" s="42"/>
      <c r="C229" s="43"/>
      <c r="D229" s="225" t="s">
        <v>150</v>
      </c>
      <c r="E229" s="43"/>
      <c r="F229" s="226" t="s">
        <v>1344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150</v>
      </c>
      <c r="AU229" s="20" t="s">
        <v>85</v>
      </c>
    </row>
    <row r="230" s="2" customFormat="1" ht="16.5" customHeight="1">
      <c r="A230" s="41"/>
      <c r="B230" s="42"/>
      <c r="C230" s="238" t="s">
        <v>501</v>
      </c>
      <c r="D230" s="238" t="s">
        <v>188</v>
      </c>
      <c r="E230" s="239" t="s">
        <v>1345</v>
      </c>
      <c r="F230" s="240" t="s">
        <v>1346</v>
      </c>
      <c r="G230" s="241" t="s">
        <v>208</v>
      </c>
      <c r="H230" s="242">
        <v>2</v>
      </c>
      <c r="I230" s="243"/>
      <c r="J230" s="244">
        <f>ROUND(I230*H230,2)</f>
        <v>0</v>
      </c>
      <c r="K230" s="240" t="s">
        <v>145</v>
      </c>
      <c r="L230" s="245"/>
      <c r="M230" s="246" t="s">
        <v>19</v>
      </c>
      <c r="N230" s="247" t="s">
        <v>47</v>
      </c>
      <c r="O230" s="87"/>
      <c r="P230" s="216">
        <f>O230*H230</f>
        <v>0</v>
      </c>
      <c r="Q230" s="216">
        <v>0.0025000000000000001</v>
      </c>
      <c r="R230" s="216">
        <f>Q230*H230</f>
        <v>0.0050000000000000001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352</v>
      </c>
      <c r="AT230" s="218" t="s">
        <v>188</v>
      </c>
      <c r="AU230" s="218" t="s">
        <v>85</v>
      </c>
      <c r="AY230" s="20" t="s">
        <v>139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83</v>
      </c>
      <c r="BK230" s="219">
        <f>ROUND(I230*H230,2)</f>
        <v>0</v>
      </c>
      <c r="BL230" s="20" t="s">
        <v>240</v>
      </c>
      <c r="BM230" s="218" t="s">
        <v>1347</v>
      </c>
    </row>
    <row r="231" s="2" customFormat="1">
      <c r="A231" s="41"/>
      <c r="B231" s="42"/>
      <c r="C231" s="43"/>
      <c r="D231" s="220" t="s">
        <v>148</v>
      </c>
      <c r="E231" s="43"/>
      <c r="F231" s="221" t="s">
        <v>1346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148</v>
      </c>
      <c r="AU231" s="20" t="s">
        <v>85</v>
      </c>
    </row>
    <row r="232" s="2" customFormat="1" ht="16.5" customHeight="1">
      <c r="A232" s="41"/>
      <c r="B232" s="42"/>
      <c r="C232" s="238" t="s">
        <v>507</v>
      </c>
      <c r="D232" s="238" t="s">
        <v>188</v>
      </c>
      <c r="E232" s="239" t="s">
        <v>1348</v>
      </c>
      <c r="F232" s="240" t="s">
        <v>1349</v>
      </c>
      <c r="G232" s="241" t="s">
        <v>549</v>
      </c>
      <c r="H232" s="242">
        <v>12</v>
      </c>
      <c r="I232" s="243"/>
      <c r="J232" s="244">
        <f>ROUND(I232*H232,2)</f>
        <v>0</v>
      </c>
      <c r="K232" s="240" t="s">
        <v>145</v>
      </c>
      <c r="L232" s="245"/>
      <c r="M232" s="246" t="s">
        <v>19</v>
      </c>
      <c r="N232" s="247" t="s">
        <v>47</v>
      </c>
      <c r="O232" s="87"/>
      <c r="P232" s="216">
        <f>O232*H232</f>
        <v>0</v>
      </c>
      <c r="Q232" s="216">
        <v>8.0000000000000007E-05</v>
      </c>
      <c r="R232" s="216">
        <f>Q232*H232</f>
        <v>0.00096000000000000013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352</v>
      </c>
      <c r="AT232" s="218" t="s">
        <v>188</v>
      </c>
      <c r="AU232" s="218" t="s">
        <v>85</v>
      </c>
      <c r="AY232" s="20" t="s">
        <v>139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83</v>
      </c>
      <c r="BK232" s="219">
        <f>ROUND(I232*H232,2)</f>
        <v>0</v>
      </c>
      <c r="BL232" s="20" t="s">
        <v>240</v>
      </c>
      <c r="BM232" s="218" t="s">
        <v>1350</v>
      </c>
    </row>
    <row r="233" s="2" customFormat="1">
      <c r="A233" s="41"/>
      <c r="B233" s="42"/>
      <c r="C233" s="43"/>
      <c r="D233" s="220" t="s">
        <v>148</v>
      </c>
      <c r="E233" s="43"/>
      <c r="F233" s="221" t="s">
        <v>1349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148</v>
      </c>
      <c r="AU233" s="20" t="s">
        <v>85</v>
      </c>
    </row>
    <row r="234" s="2" customFormat="1" ht="16.5" customHeight="1">
      <c r="A234" s="41"/>
      <c r="B234" s="42"/>
      <c r="C234" s="238" t="s">
        <v>513</v>
      </c>
      <c r="D234" s="238" t="s">
        <v>188</v>
      </c>
      <c r="E234" s="239" t="s">
        <v>1351</v>
      </c>
      <c r="F234" s="240" t="s">
        <v>1352</v>
      </c>
      <c r="G234" s="241" t="s">
        <v>549</v>
      </c>
      <c r="H234" s="242">
        <v>5</v>
      </c>
      <c r="I234" s="243"/>
      <c r="J234" s="244">
        <f>ROUND(I234*H234,2)</f>
        <v>0</v>
      </c>
      <c r="K234" s="240" t="s">
        <v>145</v>
      </c>
      <c r="L234" s="245"/>
      <c r="M234" s="246" t="s">
        <v>19</v>
      </c>
      <c r="N234" s="247" t="s">
        <v>47</v>
      </c>
      <c r="O234" s="87"/>
      <c r="P234" s="216">
        <f>O234*H234</f>
        <v>0</v>
      </c>
      <c r="Q234" s="216">
        <v>0.00044999999999999999</v>
      </c>
      <c r="R234" s="216">
        <f>Q234*H234</f>
        <v>0.0022499999999999998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352</v>
      </c>
      <c r="AT234" s="218" t="s">
        <v>188</v>
      </c>
      <c r="AU234" s="218" t="s">
        <v>85</v>
      </c>
      <c r="AY234" s="20" t="s">
        <v>139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83</v>
      </c>
      <c r="BK234" s="219">
        <f>ROUND(I234*H234,2)</f>
        <v>0</v>
      </c>
      <c r="BL234" s="20" t="s">
        <v>240</v>
      </c>
      <c r="BM234" s="218" t="s">
        <v>1353</v>
      </c>
    </row>
    <row r="235" s="2" customFormat="1">
      <c r="A235" s="41"/>
      <c r="B235" s="42"/>
      <c r="C235" s="43"/>
      <c r="D235" s="220" t="s">
        <v>148</v>
      </c>
      <c r="E235" s="43"/>
      <c r="F235" s="221" t="s">
        <v>1352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148</v>
      </c>
      <c r="AU235" s="20" t="s">
        <v>85</v>
      </c>
    </row>
    <row r="236" s="2" customFormat="1" ht="16.5" customHeight="1">
      <c r="A236" s="41"/>
      <c r="B236" s="42"/>
      <c r="C236" s="238" t="s">
        <v>521</v>
      </c>
      <c r="D236" s="238" t="s">
        <v>188</v>
      </c>
      <c r="E236" s="239" t="s">
        <v>1354</v>
      </c>
      <c r="F236" s="240" t="s">
        <v>1355</v>
      </c>
      <c r="G236" s="241" t="s">
        <v>208</v>
      </c>
      <c r="H236" s="242">
        <v>12</v>
      </c>
      <c r="I236" s="243"/>
      <c r="J236" s="244">
        <f>ROUND(I236*H236,2)</f>
        <v>0</v>
      </c>
      <c r="K236" s="240" t="s">
        <v>145</v>
      </c>
      <c r="L236" s="245"/>
      <c r="M236" s="246" t="s">
        <v>19</v>
      </c>
      <c r="N236" s="247" t="s">
        <v>47</v>
      </c>
      <c r="O236" s="87"/>
      <c r="P236" s="216">
        <f>O236*H236</f>
        <v>0</v>
      </c>
      <c r="Q236" s="216">
        <v>0.00050000000000000001</v>
      </c>
      <c r="R236" s="216">
        <f>Q236*H236</f>
        <v>0.0060000000000000001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352</v>
      </c>
      <c r="AT236" s="218" t="s">
        <v>188</v>
      </c>
      <c r="AU236" s="218" t="s">
        <v>85</v>
      </c>
      <c r="AY236" s="20" t="s">
        <v>139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20" t="s">
        <v>83</v>
      </c>
      <c r="BK236" s="219">
        <f>ROUND(I236*H236,2)</f>
        <v>0</v>
      </c>
      <c r="BL236" s="20" t="s">
        <v>240</v>
      </c>
      <c r="BM236" s="218" t="s">
        <v>1356</v>
      </c>
    </row>
    <row r="237" s="2" customFormat="1">
      <c r="A237" s="41"/>
      <c r="B237" s="42"/>
      <c r="C237" s="43"/>
      <c r="D237" s="220" t="s">
        <v>148</v>
      </c>
      <c r="E237" s="43"/>
      <c r="F237" s="221" t="s">
        <v>1355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148</v>
      </c>
      <c r="AU237" s="20" t="s">
        <v>85</v>
      </c>
    </row>
    <row r="238" s="2" customFormat="1" ht="16.5" customHeight="1">
      <c r="A238" s="41"/>
      <c r="B238" s="42"/>
      <c r="C238" s="207" t="s">
        <v>530</v>
      </c>
      <c r="D238" s="207" t="s">
        <v>141</v>
      </c>
      <c r="E238" s="208" t="s">
        <v>1357</v>
      </c>
      <c r="F238" s="209" t="s">
        <v>1358</v>
      </c>
      <c r="G238" s="210" t="s">
        <v>549</v>
      </c>
      <c r="H238" s="211">
        <v>12</v>
      </c>
      <c r="I238" s="212"/>
      <c r="J238" s="213">
        <f>ROUND(I238*H238,2)</f>
        <v>0</v>
      </c>
      <c r="K238" s="209" t="s">
        <v>145</v>
      </c>
      <c r="L238" s="47"/>
      <c r="M238" s="214" t="s">
        <v>19</v>
      </c>
      <c r="N238" s="215" t="s">
        <v>47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240</v>
      </c>
      <c r="AT238" s="218" t="s">
        <v>141</v>
      </c>
      <c r="AU238" s="218" t="s">
        <v>85</v>
      </c>
      <c r="AY238" s="20" t="s">
        <v>139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83</v>
      </c>
      <c r="BK238" s="219">
        <f>ROUND(I238*H238,2)</f>
        <v>0</v>
      </c>
      <c r="BL238" s="20" t="s">
        <v>240</v>
      </c>
      <c r="BM238" s="218" t="s">
        <v>1359</v>
      </c>
    </row>
    <row r="239" s="2" customFormat="1">
      <c r="A239" s="41"/>
      <c r="B239" s="42"/>
      <c r="C239" s="43"/>
      <c r="D239" s="220" t="s">
        <v>148</v>
      </c>
      <c r="E239" s="43"/>
      <c r="F239" s="221" t="s">
        <v>1360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148</v>
      </c>
      <c r="AU239" s="20" t="s">
        <v>85</v>
      </c>
    </row>
    <row r="240" s="2" customFormat="1">
      <c r="A240" s="41"/>
      <c r="B240" s="42"/>
      <c r="C240" s="43"/>
      <c r="D240" s="225" t="s">
        <v>150</v>
      </c>
      <c r="E240" s="43"/>
      <c r="F240" s="226" t="s">
        <v>1361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150</v>
      </c>
      <c r="AU240" s="20" t="s">
        <v>85</v>
      </c>
    </row>
    <row r="241" s="2" customFormat="1">
      <c r="A241" s="41"/>
      <c r="B241" s="42"/>
      <c r="C241" s="43"/>
      <c r="D241" s="220" t="s">
        <v>483</v>
      </c>
      <c r="E241" s="43"/>
      <c r="F241" s="269" t="s">
        <v>1362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483</v>
      </c>
      <c r="AU241" s="20" t="s">
        <v>85</v>
      </c>
    </row>
    <row r="242" s="2" customFormat="1" ht="16.5" customHeight="1">
      <c r="A242" s="41"/>
      <c r="B242" s="42"/>
      <c r="C242" s="238" t="s">
        <v>534</v>
      </c>
      <c r="D242" s="238" t="s">
        <v>188</v>
      </c>
      <c r="E242" s="239" t="s">
        <v>1363</v>
      </c>
      <c r="F242" s="240" t="s">
        <v>1364</v>
      </c>
      <c r="G242" s="241" t="s">
        <v>549</v>
      </c>
      <c r="H242" s="242">
        <v>70</v>
      </c>
      <c r="I242" s="243"/>
      <c r="J242" s="244">
        <f>ROUND(I242*H242,2)</f>
        <v>0</v>
      </c>
      <c r="K242" s="240" t="s">
        <v>145</v>
      </c>
      <c r="L242" s="245"/>
      <c r="M242" s="246" t="s">
        <v>19</v>
      </c>
      <c r="N242" s="247" t="s">
        <v>47</v>
      </c>
      <c r="O242" s="87"/>
      <c r="P242" s="216">
        <f>O242*H242</f>
        <v>0</v>
      </c>
      <c r="Q242" s="216">
        <v>1.0000000000000001E-05</v>
      </c>
      <c r="R242" s="216">
        <f>Q242*H242</f>
        <v>0.0007000000000000001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352</v>
      </c>
      <c r="AT242" s="218" t="s">
        <v>188</v>
      </c>
      <c r="AU242" s="218" t="s">
        <v>85</v>
      </c>
      <c r="AY242" s="20" t="s">
        <v>139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83</v>
      </c>
      <c r="BK242" s="219">
        <f>ROUND(I242*H242,2)</f>
        <v>0</v>
      </c>
      <c r="BL242" s="20" t="s">
        <v>240</v>
      </c>
      <c r="BM242" s="218" t="s">
        <v>1365</v>
      </c>
    </row>
    <row r="243" s="2" customFormat="1">
      <c r="A243" s="41"/>
      <c r="B243" s="42"/>
      <c r="C243" s="43"/>
      <c r="D243" s="220" t="s">
        <v>148</v>
      </c>
      <c r="E243" s="43"/>
      <c r="F243" s="221" t="s">
        <v>1364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148</v>
      </c>
      <c r="AU243" s="20" t="s">
        <v>85</v>
      </c>
    </row>
    <row r="244" s="2" customFormat="1" ht="16.5" customHeight="1">
      <c r="A244" s="41"/>
      <c r="B244" s="42"/>
      <c r="C244" s="207" t="s">
        <v>542</v>
      </c>
      <c r="D244" s="207" t="s">
        <v>141</v>
      </c>
      <c r="E244" s="208" t="s">
        <v>1366</v>
      </c>
      <c r="F244" s="209" t="s">
        <v>1367</v>
      </c>
      <c r="G244" s="210" t="s">
        <v>208</v>
      </c>
      <c r="H244" s="211">
        <v>12</v>
      </c>
      <c r="I244" s="212"/>
      <c r="J244" s="213">
        <f>ROUND(I244*H244,2)</f>
        <v>0</v>
      </c>
      <c r="K244" s="209" t="s">
        <v>145</v>
      </c>
      <c r="L244" s="47"/>
      <c r="M244" s="214" t="s">
        <v>19</v>
      </c>
      <c r="N244" s="215" t="s">
        <v>47</v>
      </c>
      <c r="O244" s="87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240</v>
      </c>
      <c r="AT244" s="218" t="s">
        <v>141</v>
      </c>
      <c r="AU244" s="218" t="s">
        <v>85</v>
      </c>
      <c r="AY244" s="20" t="s">
        <v>139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83</v>
      </c>
      <c r="BK244" s="219">
        <f>ROUND(I244*H244,2)</f>
        <v>0</v>
      </c>
      <c r="BL244" s="20" t="s">
        <v>240</v>
      </c>
      <c r="BM244" s="218" t="s">
        <v>1368</v>
      </c>
    </row>
    <row r="245" s="2" customFormat="1">
      <c r="A245" s="41"/>
      <c r="B245" s="42"/>
      <c r="C245" s="43"/>
      <c r="D245" s="220" t="s">
        <v>148</v>
      </c>
      <c r="E245" s="43"/>
      <c r="F245" s="221" t="s">
        <v>1369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148</v>
      </c>
      <c r="AU245" s="20" t="s">
        <v>85</v>
      </c>
    </row>
    <row r="246" s="2" customFormat="1">
      <c r="A246" s="41"/>
      <c r="B246" s="42"/>
      <c r="C246" s="43"/>
      <c r="D246" s="225" t="s">
        <v>150</v>
      </c>
      <c r="E246" s="43"/>
      <c r="F246" s="226" t="s">
        <v>1370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150</v>
      </c>
      <c r="AU246" s="20" t="s">
        <v>85</v>
      </c>
    </row>
    <row r="247" s="2" customFormat="1" ht="16.5" customHeight="1">
      <c r="A247" s="41"/>
      <c r="B247" s="42"/>
      <c r="C247" s="238" t="s">
        <v>546</v>
      </c>
      <c r="D247" s="238" t="s">
        <v>188</v>
      </c>
      <c r="E247" s="239" t="s">
        <v>1371</v>
      </c>
      <c r="F247" s="240" t="s">
        <v>1372</v>
      </c>
      <c r="G247" s="241" t="s">
        <v>208</v>
      </c>
      <c r="H247" s="242">
        <v>12</v>
      </c>
      <c r="I247" s="243"/>
      <c r="J247" s="244">
        <f>ROUND(I247*H247,2)</f>
        <v>0</v>
      </c>
      <c r="K247" s="240" t="s">
        <v>19</v>
      </c>
      <c r="L247" s="245"/>
      <c r="M247" s="246" t="s">
        <v>19</v>
      </c>
      <c r="N247" s="247" t="s">
        <v>47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352</v>
      </c>
      <c r="AT247" s="218" t="s">
        <v>188</v>
      </c>
      <c r="AU247" s="218" t="s">
        <v>85</v>
      </c>
      <c r="AY247" s="20" t="s">
        <v>139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20" t="s">
        <v>83</v>
      </c>
      <c r="BK247" s="219">
        <f>ROUND(I247*H247,2)</f>
        <v>0</v>
      </c>
      <c r="BL247" s="20" t="s">
        <v>240</v>
      </c>
      <c r="BM247" s="218" t="s">
        <v>1373</v>
      </c>
    </row>
    <row r="248" s="2" customFormat="1">
      <c r="A248" s="41"/>
      <c r="B248" s="42"/>
      <c r="C248" s="43"/>
      <c r="D248" s="220" t="s">
        <v>148</v>
      </c>
      <c r="E248" s="43"/>
      <c r="F248" s="221" t="s">
        <v>1372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148</v>
      </c>
      <c r="AU248" s="20" t="s">
        <v>85</v>
      </c>
    </row>
    <row r="249" s="2" customFormat="1" ht="24.15" customHeight="1">
      <c r="A249" s="41"/>
      <c r="B249" s="42"/>
      <c r="C249" s="207" t="s">
        <v>555</v>
      </c>
      <c r="D249" s="207" t="s">
        <v>141</v>
      </c>
      <c r="E249" s="208" t="s">
        <v>1374</v>
      </c>
      <c r="F249" s="209" t="s">
        <v>1375</v>
      </c>
      <c r="G249" s="210" t="s">
        <v>549</v>
      </c>
      <c r="H249" s="211">
        <v>2</v>
      </c>
      <c r="I249" s="212"/>
      <c r="J249" s="213">
        <f>ROUND(I249*H249,2)</f>
        <v>0</v>
      </c>
      <c r="K249" s="209" t="s">
        <v>145</v>
      </c>
      <c r="L249" s="47"/>
      <c r="M249" s="214" t="s">
        <v>19</v>
      </c>
      <c r="N249" s="215" t="s">
        <v>47</v>
      </c>
      <c r="O249" s="87"/>
      <c r="P249" s="216">
        <f>O249*H249</f>
        <v>0</v>
      </c>
      <c r="Q249" s="216">
        <v>0.00054000000000000001</v>
      </c>
      <c r="R249" s="216">
        <f>Q249*H249</f>
        <v>0.00108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240</v>
      </c>
      <c r="AT249" s="218" t="s">
        <v>141</v>
      </c>
      <c r="AU249" s="218" t="s">
        <v>85</v>
      </c>
      <c r="AY249" s="20" t="s">
        <v>139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20" t="s">
        <v>83</v>
      </c>
      <c r="BK249" s="219">
        <f>ROUND(I249*H249,2)</f>
        <v>0</v>
      </c>
      <c r="BL249" s="20" t="s">
        <v>240</v>
      </c>
      <c r="BM249" s="218" t="s">
        <v>1376</v>
      </c>
    </row>
    <row r="250" s="2" customFormat="1">
      <c r="A250" s="41"/>
      <c r="B250" s="42"/>
      <c r="C250" s="43"/>
      <c r="D250" s="220" t="s">
        <v>148</v>
      </c>
      <c r="E250" s="43"/>
      <c r="F250" s="221" t="s">
        <v>1377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148</v>
      </c>
      <c r="AU250" s="20" t="s">
        <v>85</v>
      </c>
    </row>
    <row r="251" s="2" customFormat="1">
      <c r="A251" s="41"/>
      <c r="B251" s="42"/>
      <c r="C251" s="43"/>
      <c r="D251" s="225" t="s">
        <v>150</v>
      </c>
      <c r="E251" s="43"/>
      <c r="F251" s="226" t="s">
        <v>1378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150</v>
      </c>
      <c r="AU251" s="20" t="s">
        <v>85</v>
      </c>
    </row>
    <row r="252" s="2" customFormat="1" ht="16.5" customHeight="1">
      <c r="A252" s="41"/>
      <c r="B252" s="42"/>
      <c r="C252" s="207" t="s">
        <v>561</v>
      </c>
      <c r="D252" s="207" t="s">
        <v>141</v>
      </c>
      <c r="E252" s="208" t="s">
        <v>1379</v>
      </c>
      <c r="F252" s="209" t="s">
        <v>1380</v>
      </c>
      <c r="G252" s="210" t="s">
        <v>208</v>
      </c>
      <c r="H252" s="211">
        <v>40</v>
      </c>
      <c r="I252" s="212"/>
      <c r="J252" s="213">
        <f>ROUND(I252*H252,2)</f>
        <v>0</v>
      </c>
      <c r="K252" s="209" t="s">
        <v>145</v>
      </c>
      <c r="L252" s="47"/>
      <c r="M252" s="214" t="s">
        <v>19</v>
      </c>
      <c r="N252" s="215" t="s">
        <v>47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240</v>
      </c>
      <c r="AT252" s="218" t="s">
        <v>141</v>
      </c>
      <c r="AU252" s="218" t="s">
        <v>85</v>
      </c>
      <c r="AY252" s="20" t="s">
        <v>139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83</v>
      </c>
      <c r="BK252" s="219">
        <f>ROUND(I252*H252,2)</f>
        <v>0</v>
      </c>
      <c r="BL252" s="20" t="s">
        <v>240</v>
      </c>
      <c r="BM252" s="218" t="s">
        <v>1381</v>
      </c>
    </row>
    <row r="253" s="2" customFormat="1">
      <c r="A253" s="41"/>
      <c r="B253" s="42"/>
      <c r="C253" s="43"/>
      <c r="D253" s="220" t="s">
        <v>148</v>
      </c>
      <c r="E253" s="43"/>
      <c r="F253" s="221" t="s">
        <v>1382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148</v>
      </c>
      <c r="AU253" s="20" t="s">
        <v>85</v>
      </c>
    </row>
    <row r="254" s="2" customFormat="1">
      <c r="A254" s="41"/>
      <c r="B254" s="42"/>
      <c r="C254" s="43"/>
      <c r="D254" s="225" t="s">
        <v>150</v>
      </c>
      <c r="E254" s="43"/>
      <c r="F254" s="226" t="s">
        <v>1383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150</v>
      </c>
      <c r="AU254" s="20" t="s">
        <v>85</v>
      </c>
    </row>
    <row r="255" s="2" customFormat="1" ht="16.5" customHeight="1">
      <c r="A255" s="41"/>
      <c r="B255" s="42"/>
      <c r="C255" s="238" t="s">
        <v>567</v>
      </c>
      <c r="D255" s="238" t="s">
        <v>188</v>
      </c>
      <c r="E255" s="239" t="s">
        <v>1384</v>
      </c>
      <c r="F255" s="240" t="s">
        <v>1385</v>
      </c>
      <c r="G255" s="241" t="s">
        <v>1386</v>
      </c>
      <c r="H255" s="242">
        <v>5.4000000000000004</v>
      </c>
      <c r="I255" s="243"/>
      <c r="J255" s="244">
        <f>ROUND(I255*H255,2)</f>
        <v>0</v>
      </c>
      <c r="K255" s="240" t="s">
        <v>145</v>
      </c>
      <c r="L255" s="245"/>
      <c r="M255" s="246" t="s">
        <v>19</v>
      </c>
      <c r="N255" s="247" t="s">
        <v>47</v>
      </c>
      <c r="O255" s="87"/>
      <c r="P255" s="216">
        <f>O255*H255</f>
        <v>0</v>
      </c>
      <c r="Q255" s="216">
        <v>0.001</v>
      </c>
      <c r="R255" s="216">
        <f>Q255*H255</f>
        <v>0.0054000000000000003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352</v>
      </c>
      <c r="AT255" s="218" t="s">
        <v>188</v>
      </c>
      <c r="AU255" s="218" t="s">
        <v>85</v>
      </c>
      <c r="AY255" s="20" t="s">
        <v>139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83</v>
      </c>
      <c r="BK255" s="219">
        <f>ROUND(I255*H255,2)</f>
        <v>0</v>
      </c>
      <c r="BL255" s="20" t="s">
        <v>240</v>
      </c>
      <c r="BM255" s="218" t="s">
        <v>1387</v>
      </c>
    </row>
    <row r="256" s="2" customFormat="1">
      <c r="A256" s="41"/>
      <c r="B256" s="42"/>
      <c r="C256" s="43"/>
      <c r="D256" s="220" t="s">
        <v>148</v>
      </c>
      <c r="E256" s="43"/>
      <c r="F256" s="221" t="s">
        <v>1385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148</v>
      </c>
      <c r="AU256" s="20" t="s">
        <v>85</v>
      </c>
    </row>
    <row r="257" s="13" customFormat="1">
      <c r="A257" s="13"/>
      <c r="B257" s="227"/>
      <c r="C257" s="228"/>
      <c r="D257" s="220" t="s">
        <v>158</v>
      </c>
      <c r="E257" s="229" t="s">
        <v>19</v>
      </c>
      <c r="F257" s="230" t="s">
        <v>1388</v>
      </c>
      <c r="G257" s="228"/>
      <c r="H257" s="231">
        <v>5.4000000000000004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158</v>
      </c>
      <c r="AU257" s="237" t="s">
        <v>85</v>
      </c>
      <c r="AV257" s="13" t="s">
        <v>85</v>
      </c>
      <c r="AW257" s="13" t="s">
        <v>37</v>
      </c>
      <c r="AX257" s="13" t="s">
        <v>76</v>
      </c>
      <c r="AY257" s="237" t="s">
        <v>139</v>
      </c>
    </row>
    <row r="258" s="14" customFormat="1">
      <c r="A258" s="14"/>
      <c r="B258" s="248"/>
      <c r="C258" s="249"/>
      <c r="D258" s="220" t="s">
        <v>158</v>
      </c>
      <c r="E258" s="250" t="s">
        <v>19</v>
      </c>
      <c r="F258" s="251" t="s">
        <v>266</v>
      </c>
      <c r="G258" s="249"/>
      <c r="H258" s="252">
        <v>5.4000000000000004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8" t="s">
        <v>158</v>
      </c>
      <c r="AU258" s="258" t="s">
        <v>85</v>
      </c>
      <c r="AV258" s="14" t="s">
        <v>146</v>
      </c>
      <c r="AW258" s="14" t="s">
        <v>37</v>
      </c>
      <c r="AX258" s="14" t="s">
        <v>83</v>
      </c>
      <c r="AY258" s="258" t="s">
        <v>139</v>
      </c>
    </row>
    <row r="259" s="2" customFormat="1" ht="16.5" customHeight="1">
      <c r="A259" s="41"/>
      <c r="B259" s="42"/>
      <c r="C259" s="207" t="s">
        <v>572</v>
      </c>
      <c r="D259" s="207" t="s">
        <v>141</v>
      </c>
      <c r="E259" s="208" t="s">
        <v>1389</v>
      </c>
      <c r="F259" s="209" t="s">
        <v>1390</v>
      </c>
      <c r="G259" s="210" t="s">
        <v>549</v>
      </c>
      <c r="H259" s="211">
        <v>26</v>
      </c>
      <c r="I259" s="212"/>
      <c r="J259" s="213">
        <f>ROUND(I259*H259,2)</f>
        <v>0</v>
      </c>
      <c r="K259" s="209" t="s">
        <v>145</v>
      </c>
      <c r="L259" s="47"/>
      <c r="M259" s="214" t="s">
        <v>19</v>
      </c>
      <c r="N259" s="215" t="s">
        <v>47</v>
      </c>
      <c r="O259" s="87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240</v>
      </c>
      <c r="AT259" s="218" t="s">
        <v>141</v>
      </c>
      <c r="AU259" s="218" t="s">
        <v>85</v>
      </c>
      <c r="AY259" s="20" t="s">
        <v>139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83</v>
      </c>
      <c r="BK259" s="219">
        <f>ROUND(I259*H259,2)</f>
        <v>0</v>
      </c>
      <c r="BL259" s="20" t="s">
        <v>240</v>
      </c>
      <c r="BM259" s="218" t="s">
        <v>1391</v>
      </c>
    </row>
    <row r="260" s="2" customFormat="1">
      <c r="A260" s="41"/>
      <c r="B260" s="42"/>
      <c r="C260" s="43"/>
      <c r="D260" s="220" t="s">
        <v>148</v>
      </c>
      <c r="E260" s="43"/>
      <c r="F260" s="221" t="s">
        <v>1392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148</v>
      </c>
      <c r="AU260" s="20" t="s">
        <v>85</v>
      </c>
    </row>
    <row r="261" s="2" customFormat="1">
      <c r="A261" s="41"/>
      <c r="B261" s="42"/>
      <c r="C261" s="43"/>
      <c r="D261" s="225" t="s">
        <v>150</v>
      </c>
      <c r="E261" s="43"/>
      <c r="F261" s="226" t="s">
        <v>1393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150</v>
      </c>
      <c r="AU261" s="20" t="s">
        <v>85</v>
      </c>
    </row>
    <row r="262" s="2" customFormat="1" ht="16.5" customHeight="1">
      <c r="A262" s="41"/>
      <c r="B262" s="42"/>
      <c r="C262" s="238" t="s">
        <v>578</v>
      </c>
      <c r="D262" s="238" t="s">
        <v>188</v>
      </c>
      <c r="E262" s="239" t="s">
        <v>1394</v>
      </c>
      <c r="F262" s="240" t="s">
        <v>1395</v>
      </c>
      <c r="G262" s="241" t="s">
        <v>549</v>
      </c>
      <c r="H262" s="242">
        <v>26</v>
      </c>
      <c r="I262" s="243"/>
      <c r="J262" s="244">
        <f>ROUND(I262*H262,2)</f>
        <v>0</v>
      </c>
      <c r="K262" s="240" t="s">
        <v>145</v>
      </c>
      <c r="L262" s="245"/>
      <c r="M262" s="246" t="s">
        <v>19</v>
      </c>
      <c r="N262" s="247" t="s">
        <v>47</v>
      </c>
      <c r="O262" s="87"/>
      <c r="P262" s="216">
        <f>O262*H262</f>
        <v>0</v>
      </c>
      <c r="Q262" s="216">
        <v>0.00010000000000000001</v>
      </c>
      <c r="R262" s="216">
        <f>Q262*H262</f>
        <v>0.0026000000000000003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352</v>
      </c>
      <c r="AT262" s="218" t="s">
        <v>188</v>
      </c>
      <c r="AU262" s="218" t="s">
        <v>85</v>
      </c>
      <c r="AY262" s="20" t="s">
        <v>139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83</v>
      </c>
      <c r="BK262" s="219">
        <f>ROUND(I262*H262,2)</f>
        <v>0</v>
      </c>
      <c r="BL262" s="20" t="s">
        <v>240</v>
      </c>
      <c r="BM262" s="218" t="s">
        <v>1396</v>
      </c>
    </row>
    <row r="263" s="2" customFormat="1">
      <c r="A263" s="41"/>
      <c r="B263" s="42"/>
      <c r="C263" s="43"/>
      <c r="D263" s="220" t="s">
        <v>148</v>
      </c>
      <c r="E263" s="43"/>
      <c r="F263" s="221" t="s">
        <v>1395</v>
      </c>
      <c r="G263" s="43"/>
      <c r="H263" s="43"/>
      <c r="I263" s="222"/>
      <c r="J263" s="43"/>
      <c r="K263" s="43"/>
      <c r="L263" s="47"/>
      <c r="M263" s="223"/>
      <c r="N263" s="22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148</v>
      </c>
      <c r="AU263" s="20" t="s">
        <v>85</v>
      </c>
    </row>
    <row r="264" s="2" customFormat="1" ht="16.5" customHeight="1">
      <c r="A264" s="41"/>
      <c r="B264" s="42"/>
      <c r="C264" s="207" t="s">
        <v>583</v>
      </c>
      <c r="D264" s="207" t="s">
        <v>141</v>
      </c>
      <c r="E264" s="208" t="s">
        <v>1397</v>
      </c>
      <c r="F264" s="209" t="s">
        <v>1398</v>
      </c>
      <c r="G264" s="210" t="s">
        <v>549</v>
      </c>
      <c r="H264" s="211">
        <v>4</v>
      </c>
      <c r="I264" s="212"/>
      <c r="J264" s="213">
        <f>ROUND(I264*H264,2)</f>
        <v>0</v>
      </c>
      <c r="K264" s="209" t="s">
        <v>145</v>
      </c>
      <c r="L264" s="47"/>
      <c r="M264" s="214" t="s">
        <v>19</v>
      </c>
      <c r="N264" s="215" t="s">
        <v>47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240</v>
      </c>
      <c r="AT264" s="218" t="s">
        <v>141</v>
      </c>
      <c r="AU264" s="218" t="s">
        <v>85</v>
      </c>
      <c r="AY264" s="20" t="s">
        <v>139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83</v>
      </c>
      <c r="BK264" s="219">
        <f>ROUND(I264*H264,2)</f>
        <v>0</v>
      </c>
      <c r="BL264" s="20" t="s">
        <v>240</v>
      </c>
      <c r="BM264" s="218" t="s">
        <v>1399</v>
      </c>
    </row>
    <row r="265" s="2" customFormat="1">
      <c r="A265" s="41"/>
      <c r="B265" s="42"/>
      <c r="C265" s="43"/>
      <c r="D265" s="220" t="s">
        <v>148</v>
      </c>
      <c r="E265" s="43"/>
      <c r="F265" s="221" t="s">
        <v>1400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148</v>
      </c>
      <c r="AU265" s="20" t="s">
        <v>85</v>
      </c>
    </row>
    <row r="266" s="2" customFormat="1">
      <c r="A266" s="41"/>
      <c r="B266" s="42"/>
      <c r="C266" s="43"/>
      <c r="D266" s="225" t="s">
        <v>150</v>
      </c>
      <c r="E266" s="43"/>
      <c r="F266" s="226" t="s">
        <v>1401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150</v>
      </c>
      <c r="AU266" s="20" t="s">
        <v>85</v>
      </c>
    </row>
    <row r="267" s="2" customFormat="1" ht="16.5" customHeight="1">
      <c r="A267" s="41"/>
      <c r="B267" s="42"/>
      <c r="C267" s="238" t="s">
        <v>589</v>
      </c>
      <c r="D267" s="238" t="s">
        <v>188</v>
      </c>
      <c r="E267" s="239" t="s">
        <v>1402</v>
      </c>
      <c r="F267" s="240" t="s">
        <v>1403</v>
      </c>
      <c r="G267" s="241" t="s">
        <v>549</v>
      </c>
      <c r="H267" s="242">
        <v>4</v>
      </c>
      <c r="I267" s="243"/>
      <c r="J267" s="244">
        <f>ROUND(I267*H267,2)</f>
        <v>0</v>
      </c>
      <c r="K267" s="240" t="s">
        <v>145</v>
      </c>
      <c r="L267" s="245"/>
      <c r="M267" s="246" t="s">
        <v>19</v>
      </c>
      <c r="N267" s="247" t="s">
        <v>47</v>
      </c>
      <c r="O267" s="87"/>
      <c r="P267" s="216">
        <f>O267*H267</f>
        <v>0</v>
      </c>
      <c r="Q267" s="216">
        <v>0.00010000000000000001</v>
      </c>
      <c r="R267" s="216">
        <f>Q267*H267</f>
        <v>0.00040000000000000002</v>
      </c>
      <c r="S267" s="216">
        <v>0</v>
      </c>
      <c r="T267" s="21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8" t="s">
        <v>352</v>
      </c>
      <c r="AT267" s="218" t="s">
        <v>188</v>
      </c>
      <c r="AU267" s="218" t="s">
        <v>85</v>
      </c>
      <c r="AY267" s="20" t="s">
        <v>139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20" t="s">
        <v>83</v>
      </c>
      <c r="BK267" s="219">
        <f>ROUND(I267*H267,2)</f>
        <v>0</v>
      </c>
      <c r="BL267" s="20" t="s">
        <v>240</v>
      </c>
      <c r="BM267" s="218" t="s">
        <v>1404</v>
      </c>
    </row>
    <row r="268" s="2" customFormat="1">
      <c r="A268" s="41"/>
      <c r="B268" s="42"/>
      <c r="C268" s="43"/>
      <c r="D268" s="220" t="s">
        <v>148</v>
      </c>
      <c r="E268" s="43"/>
      <c r="F268" s="221" t="s">
        <v>1403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148</v>
      </c>
      <c r="AU268" s="20" t="s">
        <v>85</v>
      </c>
    </row>
    <row r="269" s="2" customFormat="1" ht="16.5" customHeight="1">
      <c r="A269" s="41"/>
      <c r="B269" s="42"/>
      <c r="C269" s="207" t="s">
        <v>595</v>
      </c>
      <c r="D269" s="207" t="s">
        <v>141</v>
      </c>
      <c r="E269" s="208" t="s">
        <v>1405</v>
      </c>
      <c r="F269" s="209" t="s">
        <v>1406</v>
      </c>
      <c r="G269" s="210" t="s">
        <v>175</v>
      </c>
      <c r="H269" s="211">
        <v>2.6749999999999998</v>
      </c>
      <c r="I269" s="212"/>
      <c r="J269" s="213">
        <f>ROUND(I269*H269,2)</f>
        <v>0</v>
      </c>
      <c r="K269" s="209" t="s">
        <v>145</v>
      </c>
      <c r="L269" s="47"/>
      <c r="M269" s="214" t="s">
        <v>19</v>
      </c>
      <c r="N269" s="215" t="s">
        <v>47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240</v>
      </c>
      <c r="AT269" s="218" t="s">
        <v>141</v>
      </c>
      <c r="AU269" s="218" t="s">
        <v>85</v>
      </c>
      <c r="AY269" s="20" t="s">
        <v>139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83</v>
      </c>
      <c r="BK269" s="219">
        <f>ROUND(I269*H269,2)</f>
        <v>0</v>
      </c>
      <c r="BL269" s="20" t="s">
        <v>240</v>
      </c>
      <c r="BM269" s="218" t="s">
        <v>1407</v>
      </c>
    </row>
    <row r="270" s="2" customFormat="1">
      <c r="A270" s="41"/>
      <c r="B270" s="42"/>
      <c r="C270" s="43"/>
      <c r="D270" s="220" t="s">
        <v>148</v>
      </c>
      <c r="E270" s="43"/>
      <c r="F270" s="221" t="s">
        <v>1408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148</v>
      </c>
      <c r="AU270" s="20" t="s">
        <v>85</v>
      </c>
    </row>
    <row r="271" s="2" customFormat="1">
      <c r="A271" s="41"/>
      <c r="B271" s="42"/>
      <c r="C271" s="43"/>
      <c r="D271" s="225" t="s">
        <v>150</v>
      </c>
      <c r="E271" s="43"/>
      <c r="F271" s="226" t="s">
        <v>1409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150</v>
      </c>
      <c r="AU271" s="20" t="s">
        <v>85</v>
      </c>
    </row>
    <row r="272" s="2" customFormat="1" ht="16.5" customHeight="1">
      <c r="A272" s="41"/>
      <c r="B272" s="42"/>
      <c r="C272" s="207" t="s">
        <v>599</v>
      </c>
      <c r="D272" s="207" t="s">
        <v>141</v>
      </c>
      <c r="E272" s="208" t="s">
        <v>1410</v>
      </c>
      <c r="F272" s="209" t="s">
        <v>1411</v>
      </c>
      <c r="G272" s="210" t="s">
        <v>175</v>
      </c>
      <c r="H272" s="211">
        <v>2.6749999999999998</v>
      </c>
      <c r="I272" s="212"/>
      <c r="J272" s="213">
        <f>ROUND(I272*H272,2)</f>
        <v>0</v>
      </c>
      <c r="K272" s="209" t="s">
        <v>145</v>
      </c>
      <c r="L272" s="47"/>
      <c r="M272" s="214" t="s">
        <v>19</v>
      </c>
      <c r="N272" s="215" t="s">
        <v>47</v>
      </c>
      <c r="O272" s="87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240</v>
      </c>
      <c r="AT272" s="218" t="s">
        <v>141</v>
      </c>
      <c r="AU272" s="218" t="s">
        <v>85</v>
      </c>
      <c r="AY272" s="20" t="s">
        <v>139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20" t="s">
        <v>83</v>
      </c>
      <c r="BK272" s="219">
        <f>ROUND(I272*H272,2)</f>
        <v>0</v>
      </c>
      <c r="BL272" s="20" t="s">
        <v>240</v>
      </c>
      <c r="BM272" s="218" t="s">
        <v>1412</v>
      </c>
    </row>
    <row r="273" s="2" customFormat="1">
      <c r="A273" s="41"/>
      <c r="B273" s="42"/>
      <c r="C273" s="43"/>
      <c r="D273" s="220" t="s">
        <v>148</v>
      </c>
      <c r="E273" s="43"/>
      <c r="F273" s="221" t="s">
        <v>1413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148</v>
      </c>
      <c r="AU273" s="20" t="s">
        <v>85</v>
      </c>
    </row>
    <row r="274" s="2" customFormat="1">
      <c r="A274" s="41"/>
      <c r="B274" s="42"/>
      <c r="C274" s="43"/>
      <c r="D274" s="225" t="s">
        <v>150</v>
      </c>
      <c r="E274" s="43"/>
      <c r="F274" s="226" t="s">
        <v>1414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150</v>
      </c>
      <c r="AU274" s="20" t="s">
        <v>85</v>
      </c>
    </row>
    <row r="275" s="2" customFormat="1" ht="16.5" customHeight="1">
      <c r="A275" s="41"/>
      <c r="B275" s="42"/>
      <c r="C275" s="207" t="s">
        <v>604</v>
      </c>
      <c r="D275" s="207" t="s">
        <v>141</v>
      </c>
      <c r="E275" s="208" t="s">
        <v>1415</v>
      </c>
      <c r="F275" s="209" t="s">
        <v>1416</v>
      </c>
      <c r="G275" s="210" t="s">
        <v>648</v>
      </c>
      <c r="H275" s="211">
        <v>1</v>
      </c>
      <c r="I275" s="212"/>
      <c r="J275" s="213">
        <f>ROUND(I275*H275,2)</f>
        <v>0</v>
      </c>
      <c r="K275" s="209" t="s">
        <v>19</v>
      </c>
      <c r="L275" s="47"/>
      <c r="M275" s="214" t="s">
        <v>19</v>
      </c>
      <c r="N275" s="215" t="s">
        <v>47</v>
      </c>
      <c r="O275" s="87"/>
      <c r="P275" s="216">
        <f>O275*H275</f>
        <v>0</v>
      </c>
      <c r="Q275" s="216">
        <v>0</v>
      </c>
      <c r="R275" s="216">
        <f>Q275*H275</f>
        <v>0</v>
      </c>
      <c r="S275" s="216">
        <v>0</v>
      </c>
      <c r="T275" s="21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240</v>
      </c>
      <c r="AT275" s="218" t="s">
        <v>141</v>
      </c>
      <c r="AU275" s="218" t="s">
        <v>85</v>
      </c>
      <c r="AY275" s="20" t="s">
        <v>139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83</v>
      </c>
      <c r="BK275" s="219">
        <f>ROUND(I275*H275,2)</f>
        <v>0</v>
      </c>
      <c r="BL275" s="20" t="s">
        <v>240</v>
      </c>
      <c r="BM275" s="218" t="s">
        <v>1417</v>
      </c>
    </row>
    <row r="276" s="2" customFormat="1">
      <c r="A276" s="41"/>
      <c r="B276" s="42"/>
      <c r="C276" s="43"/>
      <c r="D276" s="220" t="s">
        <v>148</v>
      </c>
      <c r="E276" s="43"/>
      <c r="F276" s="221" t="s">
        <v>1416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148</v>
      </c>
      <c r="AU276" s="20" t="s">
        <v>85</v>
      </c>
    </row>
    <row r="277" s="2" customFormat="1" ht="16.5" customHeight="1">
      <c r="A277" s="41"/>
      <c r="B277" s="42"/>
      <c r="C277" s="238" t="s">
        <v>614</v>
      </c>
      <c r="D277" s="238" t="s">
        <v>188</v>
      </c>
      <c r="E277" s="239" t="s">
        <v>1418</v>
      </c>
      <c r="F277" s="240" t="s">
        <v>1419</v>
      </c>
      <c r="G277" s="241" t="s">
        <v>648</v>
      </c>
      <c r="H277" s="242">
        <v>1</v>
      </c>
      <c r="I277" s="243"/>
      <c r="J277" s="244">
        <f>ROUND(I277*H277,2)</f>
        <v>0</v>
      </c>
      <c r="K277" s="240" t="s">
        <v>19</v>
      </c>
      <c r="L277" s="245"/>
      <c r="M277" s="246" t="s">
        <v>19</v>
      </c>
      <c r="N277" s="247" t="s">
        <v>47</v>
      </c>
      <c r="O277" s="87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352</v>
      </c>
      <c r="AT277" s="218" t="s">
        <v>188</v>
      </c>
      <c r="AU277" s="218" t="s">
        <v>85</v>
      </c>
      <c r="AY277" s="20" t="s">
        <v>139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20" t="s">
        <v>83</v>
      </c>
      <c r="BK277" s="219">
        <f>ROUND(I277*H277,2)</f>
        <v>0</v>
      </c>
      <c r="BL277" s="20" t="s">
        <v>240</v>
      </c>
      <c r="BM277" s="218" t="s">
        <v>1420</v>
      </c>
    </row>
    <row r="278" s="2" customFormat="1">
      <c r="A278" s="41"/>
      <c r="B278" s="42"/>
      <c r="C278" s="43"/>
      <c r="D278" s="220" t="s">
        <v>148</v>
      </c>
      <c r="E278" s="43"/>
      <c r="F278" s="221" t="s">
        <v>1421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148</v>
      </c>
      <c r="AU278" s="20" t="s">
        <v>85</v>
      </c>
    </row>
    <row r="279" s="12" customFormat="1" ht="22.8" customHeight="1">
      <c r="A279" s="12"/>
      <c r="B279" s="191"/>
      <c r="C279" s="192"/>
      <c r="D279" s="193" t="s">
        <v>75</v>
      </c>
      <c r="E279" s="205" t="s">
        <v>1422</v>
      </c>
      <c r="F279" s="205" t="s">
        <v>1423</v>
      </c>
      <c r="G279" s="192"/>
      <c r="H279" s="192"/>
      <c r="I279" s="195"/>
      <c r="J279" s="206">
        <f>BK279</f>
        <v>0</v>
      </c>
      <c r="K279" s="192"/>
      <c r="L279" s="197"/>
      <c r="M279" s="198"/>
      <c r="N279" s="199"/>
      <c r="O279" s="199"/>
      <c r="P279" s="200">
        <f>SUM(P280:P309)</f>
        <v>0</v>
      </c>
      <c r="Q279" s="199"/>
      <c r="R279" s="200">
        <f>SUM(R280:R309)</f>
        <v>0.0015</v>
      </c>
      <c r="S279" s="199"/>
      <c r="T279" s="201">
        <f>SUM(T280:T309)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2" t="s">
        <v>85</v>
      </c>
      <c r="AT279" s="203" t="s">
        <v>75</v>
      </c>
      <c r="AU279" s="203" t="s">
        <v>83</v>
      </c>
      <c r="AY279" s="202" t="s">
        <v>139</v>
      </c>
      <c r="BK279" s="204">
        <f>SUM(BK280:BK309)</f>
        <v>0</v>
      </c>
    </row>
    <row r="280" s="2" customFormat="1" ht="16.5" customHeight="1">
      <c r="A280" s="41"/>
      <c r="B280" s="42"/>
      <c r="C280" s="207" t="s">
        <v>622</v>
      </c>
      <c r="D280" s="207" t="s">
        <v>141</v>
      </c>
      <c r="E280" s="208" t="s">
        <v>1424</v>
      </c>
      <c r="F280" s="209" t="s">
        <v>1425</v>
      </c>
      <c r="G280" s="210" t="s">
        <v>208</v>
      </c>
      <c r="H280" s="211">
        <v>20</v>
      </c>
      <c r="I280" s="212"/>
      <c r="J280" s="213">
        <f>ROUND(I280*H280,2)</f>
        <v>0</v>
      </c>
      <c r="K280" s="209" t="s">
        <v>145</v>
      </c>
      <c r="L280" s="47"/>
      <c r="M280" s="214" t="s">
        <v>19</v>
      </c>
      <c r="N280" s="215" t="s">
        <v>47</v>
      </c>
      <c r="O280" s="87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240</v>
      </c>
      <c r="AT280" s="218" t="s">
        <v>141</v>
      </c>
      <c r="AU280" s="218" t="s">
        <v>85</v>
      </c>
      <c r="AY280" s="20" t="s">
        <v>139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20" t="s">
        <v>83</v>
      </c>
      <c r="BK280" s="219">
        <f>ROUND(I280*H280,2)</f>
        <v>0</v>
      </c>
      <c r="BL280" s="20" t="s">
        <v>240</v>
      </c>
      <c r="BM280" s="218" t="s">
        <v>1426</v>
      </c>
    </row>
    <row r="281" s="2" customFormat="1">
      <c r="A281" s="41"/>
      <c r="B281" s="42"/>
      <c r="C281" s="43"/>
      <c r="D281" s="220" t="s">
        <v>148</v>
      </c>
      <c r="E281" s="43"/>
      <c r="F281" s="221" t="s">
        <v>1425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148</v>
      </c>
      <c r="AU281" s="20" t="s">
        <v>85</v>
      </c>
    </row>
    <row r="282" s="2" customFormat="1">
      <c r="A282" s="41"/>
      <c r="B282" s="42"/>
      <c r="C282" s="43"/>
      <c r="D282" s="225" t="s">
        <v>150</v>
      </c>
      <c r="E282" s="43"/>
      <c r="F282" s="226" t="s">
        <v>1427</v>
      </c>
      <c r="G282" s="43"/>
      <c r="H282" s="43"/>
      <c r="I282" s="222"/>
      <c r="J282" s="43"/>
      <c r="K282" s="43"/>
      <c r="L282" s="47"/>
      <c r="M282" s="223"/>
      <c r="N282" s="22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150</v>
      </c>
      <c r="AU282" s="20" t="s">
        <v>85</v>
      </c>
    </row>
    <row r="283" s="2" customFormat="1" ht="24.15" customHeight="1">
      <c r="A283" s="41"/>
      <c r="B283" s="42"/>
      <c r="C283" s="238" t="s">
        <v>628</v>
      </c>
      <c r="D283" s="238" t="s">
        <v>188</v>
      </c>
      <c r="E283" s="239" t="s">
        <v>1428</v>
      </c>
      <c r="F283" s="240" t="s">
        <v>1429</v>
      </c>
      <c r="G283" s="241" t="s">
        <v>208</v>
      </c>
      <c r="H283" s="242">
        <v>24</v>
      </c>
      <c r="I283" s="243"/>
      <c r="J283" s="244">
        <f>ROUND(I283*H283,2)</f>
        <v>0</v>
      </c>
      <c r="K283" s="240" t="s">
        <v>145</v>
      </c>
      <c r="L283" s="245"/>
      <c r="M283" s="246" t="s">
        <v>19</v>
      </c>
      <c r="N283" s="247" t="s">
        <v>47</v>
      </c>
      <c r="O283" s="87"/>
      <c r="P283" s="216">
        <f>O283*H283</f>
        <v>0</v>
      </c>
      <c r="Q283" s="216">
        <v>5.0000000000000002E-05</v>
      </c>
      <c r="R283" s="216">
        <f>Q283*H283</f>
        <v>0.0012000000000000001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352</v>
      </c>
      <c r="AT283" s="218" t="s">
        <v>188</v>
      </c>
      <c r="AU283" s="218" t="s">
        <v>85</v>
      </c>
      <c r="AY283" s="20" t="s">
        <v>139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83</v>
      </c>
      <c r="BK283" s="219">
        <f>ROUND(I283*H283,2)</f>
        <v>0</v>
      </c>
      <c r="BL283" s="20" t="s">
        <v>240</v>
      </c>
      <c r="BM283" s="218" t="s">
        <v>1430</v>
      </c>
    </row>
    <row r="284" s="2" customFormat="1">
      <c r="A284" s="41"/>
      <c r="B284" s="42"/>
      <c r="C284" s="43"/>
      <c r="D284" s="220" t="s">
        <v>148</v>
      </c>
      <c r="E284" s="43"/>
      <c r="F284" s="221" t="s">
        <v>1429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148</v>
      </c>
      <c r="AU284" s="20" t="s">
        <v>85</v>
      </c>
    </row>
    <row r="285" s="13" customFormat="1">
      <c r="A285" s="13"/>
      <c r="B285" s="227"/>
      <c r="C285" s="228"/>
      <c r="D285" s="220" t="s">
        <v>158</v>
      </c>
      <c r="E285" s="228"/>
      <c r="F285" s="230" t="s">
        <v>1431</v>
      </c>
      <c r="G285" s="228"/>
      <c r="H285" s="231">
        <v>24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158</v>
      </c>
      <c r="AU285" s="237" t="s">
        <v>85</v>
      </c>
      <c r="AV285" s="13" t="s">
        <v>85</v>
      </c>
      <c r="AW285" s="13" t="s">
        <v>4</v>
      </c>
      <c r="AX285" s="13" t="s">
        <v>83</v>
      </c>
      <c r="AY285" s="237" t="s">
        <v>139</v>
      </c>
    </row>
    <row r="286" s="2" customFormat="1" ht="16.5" customHeight="1">
      <c r="A286" s="41"/>
      <c r="B286" s="42"/>
      <c r="C286" s="207" t="s">
        <v>635</v>
      </c>
      <c r="D286" s="207" t="s">
        <v>141</v>
      </c>
      <c r="E286" s="208" t="s">
        <v>1432</v>
      </c>
      <c r="F286" s="209" t="s">
        <v>1433</v>
      </c>
      <c r="G286" s="210" t="s">
        <v>549</v>
      </c>
      <c r="H286" s="211">
        <v>1</v>
      </c>
      <c r="I286" s="212"/>
      <c r="J286" s="213">
        <f>ROUND(I286*H286,2)</f>
        <v>0</v>
      </c>
      <c r="K286" s="209" t="s">
        <v>145</v>
      </c>
      <c r="L286" s="47"/>
      <c r="M286" s="214" t="s">
        <v>19</v>
      </c>
      <c r="N286" s="215" t="s">
        <v>47</v>
      </c>
      <c r="O286" s="87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240</v>
      </c>
      <c r="AT286" s="218" t="s">
        <v>141</v>
      </c>
      <c r="AU286" s="218" t="s">
        <v>85</v>
      </c>
      <c r="AY286" s="20" t="s">
        <v>139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83</v>
      </c>
      <c r="BK286" s="219">
        <f>ROUND(I286*H286,2)</f>
        <v>0</v>
      </c>
      <c r="BL286" s="20" t="s">
        <v>240</v>
      </c>
      <c r="BM286" s="218" t="s">
        <v>1434</v>
      </c>
    </row>
    <row r="287" s="2" customFormat="1">
      <c r="A287" s="41"/>
      <c r="B287" s="42"/>
      <c r="C287" s="43"/>
      <c r="D287" s="220" t="s">
        <v>148</v>
      </c>
      <c r="E287" s="43"/>
      <c r="F287" s="221" t="s">
        <v>1433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148</v>
      </c>
      <c r="AU287" s="20" t="s">
        <v>85</v>
      </c>
    </row>
    <row r="288" s="2" customFormat="1">
      <c r="A288" s="41"/>
      <c r="B288" s="42"/>
      <c r="C288" s="43"/>
      <c r="D288" s="225" t="s">
        <v>150</v>
      </c>
      <c r="E288" s="43"/>
      <c r="F288" s="226" t="s">
        <v>1435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150</v>
      </c>
      <c r="AU288" s="20" t="s">
        <v>85</v>
      </c>
    </row>
    <row r="289" s="2" customFormat="1" ht="16.5" customHeight="1">
      <c r="A289" s="41"/>
      <c r="B289" s="42"/>
      <c r="C289" s="238" t="s">
        <v>804</v>
      </c>
      <c r="D289" s="238" t="s">
        <v>188</v>
      </c>
      <c r="E289" s="239" t="s">
        <v>1436</v>
      </c>
      <c r="F289" s="240" t="s">
        <v>1437</v>
      </c>
      <c r="G289" s="241" t="s">
        <v>549</v>
      </c>
      <c r="H289" s="242">
        <v>1</v>
      </c>
      <c r="I289" s="243"/>
      <c r="J289" s="244">
        <f>ROUND(I289*H289,2)</f>
        <v>0</v>
      </c>
      <c r="K289" s="240" t="s">
        <v>19</v>
      </c>
      <c r="L289" s="245"/>
      <c r="M289" s="246" t="s">
        <v>19</v>
      </c>
      <c r="N289" s="247" t="s">
        <v>47</v>
      </c>
      <c r="O289" s="87"/>
      <c r="P289" s="216">
        <f>O289*H289</f>
        <v>0</v>
      </c>
      <c r="Q289" s="216">
        <v>0</v>
      </c>
      <c r="R289" s="216">
        <f>Q289*H289</f>
        <v>0</v>
      </c>
      <c r="S289" s="216">
        <v>0</v>
      </c>
      <c r="T289" s="21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8" t="s">
        <v>352</v>
      </c>
      <c r="AT289" s="218" t="s">
        <v>188</v>
      </c>
      <c r="AU289" s="218" t="s">
        <v>85</v>
      </c>
      <c r="AY289" s="20" t="s">
        <v>139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20" t="s">
        <v>83</v>
      </c>
      <c r="BK289" s="219">
        <f>ROUND(I289*H289,2)</f>
        <v>0</v>
      </c>
      <c r="BL289" s="20" t="s">
        <v>240</v>
      </c>
      <c r="BM289" s="218" t="s">
        <v>1438</v>
      </c>
    </row>
    <row r="290" s="2" customFormat="1">
      <c r="A290" s="41"/>
      <c r="B290" s="42"/>
      <c r="C290" s="43"/>
      <c r="D290" s="220" t="s">
        <v>148</v>
      </c>
      <c r="E290" s="43"/>
      <c r="F290" s="221" t="s">
        <v>1437</v>
      </c>
      <c r="G290" s="43"/>
      <c r="H290" s="43"/>
      <c r="I290" s="222"/>
      <c r="J290" s="43"/>
      <c r="K290" s="43"/>
      <c r="L290" s="47"/>
      <c r="M290" s="223"/>
      <c r="N290" s="224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148</v>
      </c>
      <c r="AU290" s="20" t="s">
        <v>85</v>
      </c>
    </row>
    <row r="291" s="2" customFormat="1" ht="16.5" customHeight="1">
      <c r="A291" s="41"/>
      <c r="B291" s="42"/>
      <c r="C291" s="207" t="s">
        <v>1439</v>
      </c>
      <c r="D291" s="207" t="s">
        <v>141</v>
      </c>
      <c r="E291" s="208" t="s">
        <v>1440</v>
      </c>
      <c r="F291" s="209" t="s">
        <v>1441</v>
      </c>
      <c r="G291" s="210" t="s">
        <v>549</v>
      </c>
      <c r="H291" s="211">
        <v>1</v>
      </c>
      <c r="I291" s="212"/>
      <c r="J291" s="213">
        <f>ROUND(I291*H291,2)</f>
        <v>0</v>
      </c>
      <c r="K291" s="209" t="s">
        <v>145</v>
      </c>
      <c r="L291" s="47"/>
      <c r="M291" s="214" t="s">
        <v>19</v>
      </c>
      <c r="N291" s="215" t="s">
        <v>47</v>
      </c>
      <c r="O291" s="87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240</v>
      </c>
      <c r="AT291" s="218" t="s">
        <v>141</v>
      </c>
      <c r="AU291" s="218" t="s">
        <v>85</v>
      </c>
      <c r="AY291" s="20" t="s">
        <v>139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83</v>
      </c>
      <c r="BK291" s="219">
        <f>ROUND(I291*H291,2)</f>
        <v>0</v>
      </c>
      <c r="BL291" s="20" t="s">
        <v>240</v>
      </c>
      <c r="BM291" s="218" t="s">
        <v>1442</v>
      </c>
    </row>
    <row r="292" s="2" customFormat="1">
      <c r="A292" s="41"/>
      <c r="B292" s="42"/>
      <c r="C292" s="43"/>
      <c r="D292" s="220" t="s">
        <v>148</v>
      </c>
      <c r="E292" s="43"/>
      <c r="F292" s="221" t="s">
        <v>1441</v>
      </c>
      <c r="G292" s="43"/>
      <c r="H292" s="43"/>
      <c r="I292" s="222"/>
      <c r="J292" s="43"/>
      <c r="K292" s="43"/>
      <c r="L292" s="47"/>
      <c r="M292" s="223"/>
      <c r="N292" s="22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148</v>
      </c>
      <c r="AU292" s="20" t="s">
        <v>85</v>
      </c>
    </row>
    <row r="293" s="2" customFormat="1">
      <c r="A293" s="41"/>
      <c r="B293" s="42"/>
      <c r="C293" s="43"/>
      <c r="D293" s="225" t="s">
        <v>150</v>
      </c>
      <c r="E293" s="43"/>
      <c r="F293" s="226" t="s">
        <v>1443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150</v>
      </c>
      <c r="AU293" s="20" t="s">
        <v>85</v>
      </c>
    </row>
    <row r="294" s="2" customFormat="1">
      <c r="A294" s="41"/>
      <c r="B294" s="42"/>
      <c r="C294" s="43"/>
      <c r="D294" s="220" t="s">
        <v>483</v>
      </c>
      <c r="E294" s="43"/>
      <c r="F294" s="269" t="s">
        <v>1444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483</v>
      </c>
      <c r="AU294" s="20" t="s">
        <v>85</v>
      </c>
    </row>
    <row r="295" s="2" customFormat="1" ht="16.5" customHeight="1">
      <c r="A295" s="41"/>
      <c r="B295" s="42"/>
      <c r="C295" s="207" t="s">
        <v>809</v>
      </c>
      <c r="D295" s="207" t="s">
        <v>141</v>
      </c>
      <c r="E295" s="208" t="s">
        <v>1445</v>
      </c>
      <c r="F295" s="209" t="s">
        <v>1446</v>
      </c>
      <c r="G295" s="210" t="s">
        <v>549</v>
      </c>
      <c r="H295" s="211">
        <v>1</v>
      </c>
      <c r="I295" s="212"/>
      <c r="J295" s="213">
        <f>ROUND(I295*H295,2)</f>
        <v>0</v>
      </c>
      <c r="K295" s="209" t="s">
        <v>145</v>
      </c>
      <c r="L295" s="47"/>
      <c r="M295" s="214" t="s">
        <v>19</v>
      </c>
      <c r="N295" s="215" t="s">
        <v>47</v>
      </c>
      <c r="O295" s="87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240</v>
      </c>
      <c r="AT295" s="218" t="s">
        <v>141</v>
      </c>
      <c r="AU295" s="218" t="s">
        <v>85</v>
      </c>
      <c r="AY295" s="20" t="s">
        <v>139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83</v>
      </c>
      <c r="BK295" s="219">
        <f>ROUND(I295*H295,2)</f>
        <v>0</v>
      </c>
      <c r="BL295" s="20" t="s">
        <v>240</v>
      </c>
      <c r="BM295" s="218" t="s">
        <v>1447</v>
      </c>
    </row>
    <row r="296" s="2" customFormat="1">
      <c r="A296" s="41"/>
      <c r="B296" s="42"/>
      <c r="C296" s="43"/>
      <c r="D296" s="220" t="s">
        <v>148</v>
      </c>
      <c r="E296" s="43"/>
      <c r="F296" s="221" t="s">
        <v>1448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148</v>
      </c>
      <c r="AU296" s="20" t="s">
        <v>85</v>
      </c>
    </row>
    <row r="297" s="2" customFormat="1">
      <c r="A297" s="41"/>
      <c r="B297" s="42"/>
      <c r="C297" s="43"/>
      <c r="D297" s="225" t="s">
        <v>150</v>
      </c>
      <c r="E297" s="43"/>
      <c r="F297" s="226" t="s">
        <v>1449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150</v>
      </c>
      <c r="AU297" s="20" t="s">
        <v>85</v>
      </c>
    </row>
    <row r="298" s="2" customFormat="1" ht="16.5" customHeight="1">
      <c r="A298" s="41"/>
      <c r="B298" s="42"/>
      <c r="C298" s="238" t="s">
        <v>1450</v>
      </c>
      <c r="D298" s="238" t="s">
        <v>188</v>
      </c>
      <c r="E298" s="239" t="s">
        <v>1451</v>
      </c>
      <c r="F298" s="240" t="s">
        <v>1452</v>
      </c>
      <c r="G298" s="241" t="s">
        <v>549</v>
      </c>
      <c r="H298" s="242">
        <v>1</v>
      </c>
      <c r="I298" s="243"/>
      <c r="J298" s="244">
        <f>ROUND(I298*H298,2)</f>
        <v>0</v>
      </c>
      <c r="K298" s="240" t="s">
        <v>145</v>
      </c>
      <c r="L298" s="245"/>
      <c r="M298" s="246" t="s">
        <v>19</v>
      </c>
      <c r="N298" s="247" t="s">
        <v>47</v>
      </c>
      <c r="O298" s="87"/>
      <c r="P298" s="216">
        <f>O298*H298</f>
        <v>0</v>
      </c>
      <c r="Q298" s="216">
        <v>0.00010000000000000001</v>
      </c>
      <c r="R298" s="216">
        <f>Q298*H298</f>
        <v>0.00010000000000000001</v>
      </c>
      <c r="S298" s="216">
        <v>0</v>
      </c>
      <c r="T298" s="21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8" t="s">
        <v>352</v>
      </c>
      <c r="AT298" s="218" t="s">
        <v>188</v>
      </c>
      <c r="AU298" s="218" t="s">
        <v>85</v>
      </c>
      <c r="AY298" s="20" t="s">
        <v>139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20" t="s">
        <v>83</v>
      </c>
      <c r="BK298" s="219">
        <f>ROUND(I298*H298,2)</f>
        <v>0</v>
      </c>
      <c r="BL298" s="20" t="s">
        <v>240</v>
      </c>
      <c r="BM298" s="218" t="s">
        <v>1453</v>
      </c>
    </row>
    <row r="299" s="2" customFormat="1">
      <c r="A299" s="41"/>
      <c r="B299" s="42"/>
      <c r="C299" s="43"/>
      <c r="D299" s="220" t="s">
        <v>148</v>
      </c>
      <c r="E299" s="43"/>
      <c r="F299" s="221" t="s">
        <v>1452</v>
      </c>
      <c r="G299" s="43"/>
      <c r="H299" s="43"/>
      <c r="I299" s="222"/>
      <c r="J299" s="43"/>
      <c r="K299" s="43"/>
      <c r="L299" s="47"/>
      <c r="M299" s="223"/>
      <c r="N299" s="22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148</v>
      </c>
      <c r="AU299" s="20" t="s">
        <v>85</v>
      </c>
    </row>
    <row r="300" s="2" customFormat="1" ht="16.5" customHeight="1">
      <c r="A300" s="41"/>
      <c r="B300" s="42"/>
      <c r="C300" s="238" t="s">
        <v>814</v>
      </c>
      <c r="D300" s="238" t="s">
        <v>188</v>
      </c>
      <c r="E300" s="239" t="s">
        <v>1454</v>
      </c>
      <c r="F300" s="240" t="s">
        <v>1455</v>
      </c>
      <c r="G300" s="241" t="s">
        <v>549</v>
      </c>
      <c r="H300" s="242">
        <v>1</v>
      </c>
      <c r="I300" s="243"/>
      <c r="J300" s="244">
        <f>ROUND(I300*H300,2)</f>
        <v>0</v>
      </c>
      <c r="K300" s="240" t="s">
        <v>145</v>
      </c>
      <c r="L300" s="245"/>
      <c r="M300" s="246" t="s">
        <v>19</v>
      </c>
      <c r="N300" s="247" t="s">
        <v>47</v>
      </c>
      <c r="O300" s="87"/>
      <c r="P300" s="216">
        <f>O300*H300</f>
        <v>0</v>
      </c>
      <c r="Q300" s="216">
        <v>0.00010000000000000001</v>
      </c>
      <c r="R300" s="216">
        <f>Q300*H300</f>
        <v>0.00010000000000000001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352</v>
      </c>
      <c r="AT300" s="218" t="s">
        <v>188</v>
      </c>
      <c r="AU300" s="218" t="s">
        <v>85</v>
      </c>
      <c r="AY300" s="20" t="s">
        <v>139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83</v>
      </c>
      <c r="BK300" s="219">
        <f>ROUND(I300*H300,2)</f>
        <v>0</v>
      </c>
      <c r="BL300" s="20" t="s">
        <v>240</v>
      </c>
      <c r="BM300" s="218" t="s">
        <v>1456</v>
      </c>
    </row>
    <row r="301" s="2" customFormat="1">
      <c r="A301" s="41"/>
      <c r="B301" s="42"/>
      <c r="C301" s="43"/>
      <c r="D301" s="220" t="s">
        <v>148</v>
      </c>
      <c r="E301" s="43"/>
      <c r="F301" s="221" t="s">
        <v>1455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148</v>
      </c>
      <c r="AU301" s="20" t="s">
        <v>85</v>
      </c>
    </row>
    <row r="302" s="2" customFormat="1" ht="16.5" customHeight="1">
      <c r="A302" s="41"/>
      <c r="B302" s="42"/>
      <c r="C302" s="238" t="s">
        <v>1457</v>
      </c>
      <c r="D302" s="238" t="s">
        <v>188</v>
      </c>
      <c r="E302" s="239" t="s">
        <v>1458</v>
      </c>
      <c r="F302" s="240" t="s">
        <v>1459</v>
      </c>
      <c r="G302" s="241" t="s">
        <v>549</v>
      </c>
      <c r="H302" s="242">
        <v>1</v>
      </c>
      <c r="I302" s="243"/>
      <c r="J302" s="244">
        <f>ROUND(I302*H302,2)</f>
        <v>0</v>
      </c>
      <c r="K302" s="240" t="s">
        <v>145</v>
      </c>
      <c r="L302" s="245"/>
      <c r="M302" s="246" t="s">
        <v>19</v>
      </c>
      <c r="N302" s="247" t="s">
        <v>47</v>
      </c>
      <c r="O302" s="87"/>
      <c r="P302" s="216">
        <f>O302*H302</f>
        <v>0</v>
      </c>
      <c r="Q302" s="216">
        <v>0.00010000000000000001</v>
      </c>
      <c r="R302" s="216">
        <f>Q302*H302</f>
        <v>0.00010000000000000001</v>
      </c>
      <c r="S302" s="216">
        <v>0</v>
      </c>
      <c r="T302" s="217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8" t="s">
        <v>352</v>
      </c>
      <c r="AT302" s="218" t="s">
        <v>188</v>
      </c>
      <c r="AU302" s="218" t="s">
        <v>85</v>
      </c>
      <c r="AY302" s="20" t="s">
        <v>139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20" t="s">
        <v>83</v>
      </c>
      <c r="BK302" s="219">
        <f>ROUND(I302*H302,2)</f>
        <v>0</v>
      </c>
      <c r="BL302" s="20" t="s">
        <v>240</v>
      </c>
      <c r="BM302" s="218" t="s">
        <v>1460</v>
      </c>
    </row>
    <row r="303" s="2" customFormat="1">
      <c r="A303" s="41"/>
      <c r="B303" s="42"/>
      <c r="C303" s="43"/>
      <c r="D303" s="220" t="s">
        <v>148</v>
      </c>
      <c r="E303" s="43"/>
      <c r="F303" s="221" t="s">
        <v>1459</v>
      </c>
      <c r="G303" s="43"/>
      <c r="H303" s="43"/>
      <c r="I303" s="222"/>
      <c r="J303" s="43"/>
      <c r="K303" s="43"/>
      <c r="L303" s="47"/>
      <c r="M303" s="223"/>
      <c r="N303" s="22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148</v>
      </c>
      <c r="AU303" s="20" t="s">
        <v>85</v>
      </c>
    </row>
    <row r="304" s="2" customFormat="1" ht="16.5" customHeight="1">
      <c r="A304" s="41"/>
      <c r="B304" s="42"/>
      <c r="C304" s="207" t="s">
        <v>819</v>
      </c>
      <c r="D304" s="207" t="s">
        <v>141</v>
      </c>
      <c r="E304" s="208" t="s">
        <v>1461</v>
      </c>
      <c r="F304" s="209" t="s">
        <v>1462</v>
      </c>
      <c r="G304" s="210" t="s">
        <v>549</v>
      </c>
      <c r="H304" s="211">
        <v>1</v>
      </c>
      <c r="I304" s="212"/>
      <c r="J304" s="213">
        <f>ROUND(I304*H304,2)</f>
        <v>0</v>
      </c>
      <c r="K304" s="209" t="s">
        <v>145</v>
      </c>
      <c r="L304" s="47"/>
      <c r="M304" s="214" t="s">
        <v>19</v>
      </c>
      <c r="N304" s="215" t="s">
        <v>47</v>
      </c>
      <c r="O304" s="87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240</v>
      </c>
      <c r="AT304" s="218" t="s">
        <v>141</v>
      </c>
      <c r="AU304" s="218" t="s">
        <v>85</v>
      </c>
      <c r="AY304" s="20" t="s">
        <v>139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83</v>
      </c>
      <c r="BK304" s="219">
        <f>ROUND(I304*H304,2)</f>
        <v>0</v>
      </c>
      <c r="BL304" s="20" t="s">
        <v>240</v>
      </c>
      <c r="BM304" s="218" t="s">
        <v>1463</v>
      </c>
    </row>
    <row r="305" s="2" customFormat="1">
      <c r="A305" s="41"/>
      <c r="B305" s="42"/>
      <c r="C305" s="43"/>
      <c r="D305" s="220" t="s">
        <v>148</v>
      </c>
      <c r="E305" s="43"/>
      <c r="F305" s="221" t="s">
        <v>1464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148</v>
      </c>
      <c r="AU305" s="20" t="s">
        <v>85</v>
      </c>
    </row>
    <row r="306" s="2" customFormat="1">
      <c r="A306" s="41"/>
      <c r="B306" s="42"/>
      <c r="C306" s="43"/>
      <c r="D306" s="225" t="s">
        <v>150</v>
      </c>
      <c r="E306" s="43"/>
      <c r="F306" s="226" t="s">
        <v>1465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150</v>
      </c>
      <c r="AU306" s="20" t="s">
        <v>85</v>
      </c>
    </row>
    <row r="307" s="2" customFormat="1" ht="16.5" customHeight="1">
      <c r="A307" s="41"/>
      <c r="B307" s="42"/>
      <c r="C307" s="207" t="s">
        <v>1466</v>
      </c>
      <c r="D307" s="207" t="s">
        <v>141</v>
      </c>
      <c r="E307" s="208" t="s">
        <v>1467</v>
      </c>
      <c r="F307" s="209" t="s">
        <v>1468</v>
      </c>
      <c r="G307" s="210" t="s">
        <v>549</v>
      </c>
      <c r="H307" s="211">
        <v>1</v>
      </c>
      <c r="I307" s="212"/>
      <c r="J307" s="213">
        <f>ROUND(I307*H307,2)</f>
        <v>0</v>
      </c>
      <c r="K307" s="209" t="s">
        <v>145</v>
      </c>
      <c r="L307" s="47"/>
      <c r="M307" s="214" t="s">
        <v>19</v>
      </c>
      <c r="N307" s="215" t="s">
        <v>47</v>
      </c>
      <c r="O307" s="87"/>
      <c r="P307" s="216">
        <f>O307*H307</f>
        <v>0</v>
      </c>
      <c r="Q307" s="216">
        <v>0</v>
      </c>
      <c r="R307" s="216">
        <f>Q307*H307</f>
        <v>0</v>
      </c>
      <c r="S307" s="216">
        <v>0</v>
      </c>
      <c r="T307" s="21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8" t="s">
        <v>240</v>
      </c>
      <c r="AT307" s="218" t="s">
        <v>141</v>
      </c>
      <c r="AU307" s="218" t="s">
        <v>85</v>
      </c>
      <c r="AY307" s="20" t="s">
        <v>139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20" t="s">
        <v>83</v>
      </c>
      <c r="BK307" s="219">
        <f>ROUND(I307*H307,2)</f>
        <v>0</v>
      </c>
      <c r="BL307" s="20" t="s">
        <v>240</v>
      </c>
      <c r="BM307" s="218" t="s">
        <v>1469</v>
      </c>
    </row>
    <row r="308" s="2" customFormat="1">
      <c r="A308" s="41"/>
      <c r="B308" s="42"/>
      <c r="C308" s="43"/>
      <c r="D308" s="220" t="s">
        <v>148</v>
      </c>
      <c r="E308" s="43"/>
      <c r="F308" s="221" t="s">
        <v>1470</v>
      </c>
      <c r="G308" s="43"/>
      <c r="H308" s="43"/>
      <c r="I308" s="222"/>
      <c r="J308" s="43"/>
      <c r="K308" s="43"/>
      <c r="L308" s="47"/>
      <c r="M308" s="223"/>
      <c r="N308" s="22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148</v>
      </c>
      <c r="AU308" s="20" t="s">
        <v>85</v>
      </c>
    </row>
    <row r="309" s="2" customFormat="1">
      <c r="A309" s="41"/>
      <c r="B309" s="42"/>
      <c r="C309" s="43"/>
      <c r="D309" s="225" t="s">
        <v>150</v>
      </c>
      <c r="E309" s="43"/>
      <c r="F309" s="226" t="s">
        <v>1471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150</v>
      </c>
      <c r="AU309" s="20" t="s">
        <v>85</v>
      </c>
    </row>
    <row r="310" s="12" customFormat="1" ht="25.92" customHeight="1">
      <c r="A310" s="12"/>
      <c r="B310" s="191"/>
      <c r="C310" s="192"/>
      <c r="D310" s="193" t="s">
        <v>75</v>
      </c>
      <c r="E310" s="194" t="s">
        <v>188</v>
      </c>
      <c r="F310" s="194" t="s">
        <v>990</v>
      </c>
      <c r="G310" s="192"/>
      <c r="H310" s="192"/>
      <c r="I310" s="195"/>
      <c r="J310" s="196">
        <f>BK310</f>
        <v>0</v>
      </c>
      <c r="K310" s="192"/>
      <c r="L310" s="197"/>
      <c r="M310" s="198"/>
      <c r="N310" s="199"/>
      <c r="O310" s="199"/>
      <c r="P310" s="200">
        <f>P311</f>
        <v>0</v>
      </c>
      <c r="Q310" s="199"/>
      <c r="R310" s="200">
        <f>R311</f>
        <v>0</v>
      </c>
      <c r="S310" s="199"/>
      <c r="T310" s="201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2" t="s">
        <v>160</v>
      </c>
      <c r="AT310" s="203" t="s">
        <v>75</v>
      </c>
      <c r="AU310" s="203" t="s">
        <v>76</v>
      </c>
      <c r="AY310" s="202" t="s">
        <v>139</v>
      </c>
      <c r="BK310" s="204">
        <f>BK311</f>
        <v>0</v>
      </c>
    </row>
    <row r="311" s="12" customFormat="1" ht="22.8" customHeight="1">
      <c r="A311" s="12"/>
      <c r="B311" s="191"/>
      <c r="C311" s="192"/>
      <c r="D311" s="193" t="s">
        <v>75</v>
      </c>
      <c r="E311" s="205" t="s">
        <v>1472</v>
      </c>
      <c r="F311" s="205" t="s">
        <v>1473</v>
      </c>
      <c r="G311" s="192"/>
      <c r="H311" s="192"/>
      <c r="I311" s="195"/>
      <c r="J311" s="206">
        <f>BK311</f>
        <v>0</v>
      </c>
      <c r="K311" s="192"/>
      <c r="L311" s="197"/>
      <c r="M311" s="198"/>
      <c r="N311" s="199"/>
      <c r="O311" s="199"/>
      <c r="P311" s="200">
        <f>SUM(P312:P314)</f>
        <v>0</v>
      </c>
      <c r="Q311" s="199"/>
      <c r="R311" s="200">
        <f>SUM(R312:R314)</f>
        <v>0</v>
      </c>
      <c r="S311" s="199"/>
      <c r="T311" s="201">
        <f>SUM(T312:T314)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2" t="s">
        <v>160</v>
      </c>
      <c r="AT311" s="203" t="s">
        <v>75</v>
      </c>
      <c r="AU311" s="203" t="s">
        <v>83</v>
      </c>
      <c r="AY311" s="202" t="s">
        <v>139</v>
      </c>
      <c r="BK311" s="204">
        <f>SUM(BK312:BK314)</f>
        <v>0</v>
      </c>
    </row>
    <row r="312" s="2" customFormat="1" ht="16.5" customHeight="1">
      <c r="A312" s="41"/>
      <c r="B312" s="42"/>
      <c r="C312" s="207" t="s">
        <v>824</v>
      </c>
      <c r="D312" s="207" t="s">
        <v>141</v>
      </c>
      <c r="E312" s="208" t="s">
        <v>1474</v>
      </c>
      <c r="F312" s="209" t="s">
        <v>1475</v>
      </c>
      <c r="G312" s="210" t="s">
        <v>549</v>
      </c>
      <c r="H312" s="211">
        <v>1</v>
      </c>
      <c r="I312" s="212"/>
      <c r="J312" s="213">
        <f>ROUND(I312*H312,2)</f>
        <v>0</v>
      </c>
      <c r="K312" s="209" t="s">
        <v>145</v>
      </c>
      <c r="L312" s="47"/>
      <c r="M312" s="214" t="s">
        <v>19</v>
      </c>
      <c r="N312" s="215" t="s">
        <v>47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578</v>
      </c>
      <c r="AT312" s="218" t="s">
        <v>141</v>
      </c>
      <c r="AU312" s="218" t="s">
        <v>85</v>
      </c>
      <c r="AY312" s="20" t="s">
        <v>139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83</v>
      </c>
      <c r="BK312" s="219">
        <f>ROUND(I312*H312,2)</f>
        <v>0</v>
      </c>
      <c r="BL312" s="20" t="s">
        <v>578</v>
      </c>
      <c r="BM312" s="218" t="s">
        <v>1476</v>
      </c>
    </row>
    <row r="313" s="2" customFormat="1">
      <c r="A313" s="41"/>
      <c r="B313" s="42"/>
      <c r="C313" s="43"/>
      <c r="D313" s="220" t="s">
        <v>148</v>
      </c>
      <c r="E313" s="43"/>
      <c r="F313" s="221" t="s">
        <v>1477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148</v>
      </c>
      <c r="AU313" s="20" t="s">
        <v>85</v>
      </c>
    </row>
    <row r="314" s="2" customFormat="1">
      <c r="A314" s="41"/>
      <c r="B314" s="42"/>
      <c r="C314" s="43"/>
      <c r="D314" s="225" t="s">
        <v>150</v>
      </c>
      <c r="E314" s="43"/>
      <c r="F314" s="226" t="s">
        <v>1478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150</v>
      </c>
      <c r="AU314" s="20" t="s">
        <v>85</v>
      </c>
    </row>
    <row r="315" s="12" customFormat="1" ht="25.92" customHeight="1">
      <c r="A315" s="12"/>
      <c r="B315" s="191"/>
      <c r="C315" s="192"/>
      <c r="D315" s="193" t="s">
        <v>75</v>
      </c>
      <c r="E315" s="194" t="s">
        <v>610</v>
      </c>
      <c r="F315" s="194" t="s">
        <v>611</v>
      </c>
      <c r="G315" s="192"/>
      <c r="H315" s="192"/>
      <c r="I315" s="195"/>
      <c r="J315" s="196">
        <f>BK315</f>
        <v>0</v>
      </c>
      <c r="K315" s="192"/>
      <c r="L315" s="197"/>
      <c r="M315" s="198"/>
      <c r="N315" s="199"/>
      <c r="O315" s="199"/>
      <c r="P315" s="200">
        <f>P316+P324</f>
        <v>0</v>
      </c>
      <c r="Q315" s="199"/>
      <c r="R315" s="200">
        <f>R316+R324</f>
        <v>0</v>
      </c>
      <c r="S315" s="199"/>
      <c r="T315" s="201">
        <f>T316+T324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2" t="s">
        <v>172</v>
      </c>
      <c r="AT315" s="203" t="s">
        <v>75</v>
      </c>
      <c r="AU315" s="203" t="s">
        <v>76</v>
      </c>
      <c r="AY315" s="202" t="s">
        <v>139</v>
      </c>
      <c r="BK315" s="204">
        <f>BK316+BK324</f>
        <v>0</v>
      </c>
    </row>
    <row r="316" s="12" customFormat="1" ht="22.8" customHeight="1">
      <c r="A316" s="12"/>
      <c r="B316" s="191"/>
      <c r="C316" s="192"/>
      <c r="D316" s="193" t="s">
        <v>75</v>
      </c>
      <c r="E316" s="205" t="s">
        <v>612</v>
      </c>
      <c r="F316" s="205" t="s">
        <v>613</v>
      </c>
      <c r="G316" s="192"/>
      <c r="H316" s="192"/>
      <c r="I316" s="195"/>
      <c r="J316" s="206">
        <f>BK316</f>
        <v>0</v>
      </c>
      <c r="K316" s="192"/>
      <c r="L316" s="197"/>
      <c r="M316" s="198"/>
      <c r="N316" s="199"/>
      <c r="O316" s="199"/>
      <c r="P316" s="200">
        <f>SUM(P317:P323)</f>
        <v>0</v>
      </c>
      <c r="Q316" s="199"/>
      <c r="R316" s="200">
        <f>SUM(R317:R323)</f>
        <v>0</v>
      </c>
      <c r="S316" s="199"/>
      <c r="T316" s="201">
        <f>SUM(T317:T323)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2" t="s">
        <v>172</v>
      </c>
      <c r="AT316" s="203" t="s">
        <v>75</v>
      </c>
      <c r="AU316" s="203" t="s">
        <v>83</v>
      </c>
      <c r="AY316" s="202" t="s">
        <v>139</v>
      </c>
      <c r="BK316" s="204">
        <f>SUM(BK317:BK323)</f>
        <v>0</v>
      </c>
    </row>
    <row r="317" s="2" customFormat="1" ht="16.5" customHeight="1">
      <c r="A317" s="41"/>
      <c r="B317" s="42"/>
      <c r="C317" s="207" t="s">
        <v>1479</v>
      </c>
      <c r="D317" s="207" t="s">
        <v>141</v>
      </c>
      <c r="E317" s="208" t="s">
        <v>615</v>
      </c>
      <c r="F317" s="209" t="s">
        <v>616</v>
      </c>
      <c r="G317" s="210" t="s">
        <v>648</v>
      </c>
      <c r="H317" s="211">
        <v>1</v>
      </c>
      <c r="I317" s="212"/>
      <c r="J317" s="213">
        <f>ROUND(I317*H317,2)</f>
        <v>0</v>
      </c>
      <c r="K317" s="209" t="s">
        <v>145</v>
      </c>
      <c r="L317" s="47"/>
      <c r="M317" s="214" t="s">
        <v>19</v>
      </c>
      <c r="N317" s="215" t="s">
        <v>47</v>
      </c>
      <c r="O317" s="87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617</v>
      </c>
      <c r="AT317" s="218" t="s">
        <v>141</v>
      </c>
      <c r="AU317" s="218" t="s">
        <v>85</v>
      </c>
      <c r="AY317" s="20" t="s">
        <v>139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83</v>
      </c>
      <c r="BK317" s="219">
        <f>ROUND(I317*H317,2)</f>
        <v>0</v>
      </c>
      <c r="BL317" s="20" t="s">
        <v>617</v>
      </c>
      <c r="BM317" s="218" t="s">
        <v>1480</v>
      </c>
    </row>
    <row r="318" s="2" customFormat="1">
      <c r="A318" s="41"/>
      <c r="B318" s="42"/>
      <c r="C318" s="43"/>
      <c r="D318" s="220" t="s">
        <v>148</v>
      </c>
      <c r="E318" s="43"/>
      <c r="F318" s="221" t="s">
        <v>616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148</v>
      </c>
      <c r="AU318" s="20" t="s">
        <v>85</v>
      </c>
    </row>
    <row r="319" s="2" customFormat="1">
      <c r="A319" s="41"/>
      <c r="B319" s="42"/>
      <c r="C319" s="43"/>
      <c r="D319" s="225" t="s">
        <v>150</v>
      </c>
      <c r="E319" s="43"/>
      <c r="F319" s="226" t="s">
        <v>619</v>
      </c>
      <c r="G319" s="43"/>
      <c r="H319" s="43"/>
      <c r="I319" s="222"/>
      <c r="J319" s="43"/>
      <c r="K319" s="43"/>
      <c r="L319" s="47"/>
      <c r="M319" s="223"/>
      <c r="N319" s="22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150</v>
      </c>
      <c r="AU319" s="20" t="s">
        <v>85</v>
      </c>
    </row>
    <row r="320" s="2" customFormat="1" ht="16.5" customHeight="1">
      <c r="A320" s="41"/>
      <c r="B320" s="42"/>
      <c r="C320" s="207" t="s">
        <v>829</v>
      </c>
      <c r="D320" s="207" t="s">
        <v>141</v>
      </c>
      <c r="E320" s="208" t="s">
        <v>1481</v>
      </c>
      <c r="F320" s="209" t="s">
        <v>1482</v>
      </c>
      <c r="G320" s="210" t="s">
        <v>648</v>
      </c>
      <c r="H320" s="211">
        <v>1</v>
      </c>
      <c r="I320" s="212"/>
      <c r="J320" s="213">
        <f>ROUND(I320*H320,2)</f>
        <v>0</v>
      </c>
      <c r="K320" s="209" t="s">
        <v>145</v>
      </c>
      <c r="L320" s="47"/>
      <c r="M320" s="214" t="s">
        <v>19</v>
      </c>
      <c r="N320" s="215" t="s">
        <v>47</v>
      </c>
      <c r="O320" s="87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617</v>
      </c>
      <c r="AT320" s="218" t="s">
        <v>141</v>
      </c>
      <c r="AU320" s="218" t="s">
        <v>85</v>
      </c>
      <c r="AY320" s="20" t="s">
        <v>139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83</v>
      </c>
      <c r="BK320" s="219">
        <f>ROUND(I320*H320,2)</f>
        <v>0</v>
      </c>
      <c r="BL320" s="20" t="s">
        <v>617</v>
      </c>
      <c r="BM320" s="218" t="s">
        <v>1483</v>
      </c>
    </row>
    <row r="321" s="2" customFormat="1">
      <c r="A321" s="41"/>
      <c r="B321" s="42"/>
      <c r="C321" s="43"/>
      <c r="D321" s="220" t="s">
        <v>148</v>
      </c>
      <c r="E321" s="43"/>
      <c r="F321" s="221" t="s">
        <v>1482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148</v>
      </c>
      <c r="AU321" s="20" t="s">
        <v>85</v>
      </c>
    </row>
    <row r="322" s="2" customFormat="1">
      <c r="A322" s="41"/>
      <c r="B322" s="42"/>
      <c r="C322" s="43"/>
      <c r="D322" s="225" t="s">
        <v>150</v>
      </c>
      <c r="E322" s="43"/>
      <c r="F322" s="226" t="s">
        <v>1484</v>
      </c>
      <c r="G322" s="43"/>
      <c r="H322" s="43"/>
      <c r="I322" s="222"/>
      <c r="J322" s="43"/>
      <c r="K322" s="43"/>
      <c r="L322" s="47"/>
      <c r="M322" s="223"/>
      <c r="N322" s="22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150</v>
      </c>
      <c r="AU322" s="20" t="s">
        <v>85</v>
      </c>
    </row>
    <row r="323" s="2" customFormat="1">
      <c r="A323" s="41"/>
      <c r="B323" s="42"/>
      <c r="C323" s="43"/>
      <c r="D323" s="220" t="s">
        <v>483</v>
      </c>
      <c r="E323" s="43"/>
      <c r="F323" s="269" t="s">
        <v>1485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483</v>
      </c>
      <c r="AU323" s="20" t="s">
        <v>85</v>
      </c>
    </row>
    <row r="324" s="12" customFormat="1" ht="22.8" customHeight="1">
      <c r="A324" s="12"/>
      <c r="B324" s="191"/>
      <c r="C324" s="192"/>
      <c r="D324" s="193" t="s">
        <v>75</v>
      </c>
      <c r="E324" s="205" t="s">
        <v>626</v>
      </c>
      <c r="F324" s="205" t="s">
        <v>627</v>
      </c>
      <c r="G324" s="192"/>
      <c r="H324" s="192"/>
      <c r="I324" s="195"/>
      <c r="J324" s="206">
        <f>BK324</f>
        <v>0</v>
      </c>
      <c r="K324" s="192"/>
      <c r="L324" s="197"/>
      <c r="M324" s="198"/>
      <c r="N324" s="199"/>
      <c r="O324" s="199"/>
      <c r="P324" s="200">
        <f>SUM(P325:P327)</f>
        <v>0</v>
      </c>
      <c r="Q324" s="199"/>
      <c r="R324" s="200">
        <f>SUM(R325:R327)</f>
        <v>0</v>
      </c>
      <c r="S324" s="199"/>
      <c r="T324" s="201">
        <f>SUM(T325:T327)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2" t="s">
        <v>172</v>
      </c>
      <c r="AT324" s="203" t="s">
        <v>75</v>
      </c>
      <c r="AU324" s="203" t="s">
        <v>83</v>
      </c>
      <c r="AY324" s="202" t="s">
        <v>139</v>
      </c>
      <c r="BK324" s="204">
        <f>SUM(BK325:BK327)</f>
        <v>0</v>
      </c>
    </row>
    <row r="325" s="2" customFormat="1" ht="16.5" customHeight="1">
      <c r="A325" s="41"/>
      <c r="B325" s="42"/>
      <c r="C325" s="207" t="s">
        <v>1486</v>
      </c>
      <c r="D325" s="207" t="s">
        <v>141</v>
      </c>
      <c r="E325" s="208" t="s">
        <v>1487</v>
      </c>
      <c r="F325" s="209" t="s">
        <v>1488</v>
      </c>
      <c r="G325" s="210" t="s">
        <v>1489</v>
      </c>
      <c r="H325" s="211">
        <v>24</v>
      </c>
      <c r="I325" s="212"/>
      <c r="J325" s="213">
        <f>ROUND(I325*H325,2)</f>
        <v>0</v>
      </c>
      <c r="K325" s="209" t="s">
        <v>145</v>
      </c>
      <c r="L325" s="47"/>
      <c r="M325" s="214" t="s">
        <v>19</v>
      </c>
      <c r="N325" s="215" t="s">
        <v>47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617</v>
      </c>
      <c r="AT325" s="218" t="s">
        <v>141</v>
      </c>
      <c r="AU325" s="218" t="s">
        <v>85</v>
      </c>
      <c r="AY325" s="20" t="s">
        <v>139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83</v>
      </c>
      <c r="BK325" s="219">
        <f>ROUND(I325*H325,2)</f>
        <v>0</v>
      </c>
      <c r="BL325" s="20" t="s">
        <v>617</v>
      </c>
      <c r="BM325" s="218" t="s">
        <v>1490</v>
      </c>
    </row>
    <row r="326" s="2" customFormat="1">
      <c r="A326" s="41"/>
      <c r="B326" s="42"/>
      <c r="C326" s="43"/>
      <c r="D326" s="220" t="s">
        <v>148</v>
      </c>
      <c r="E326" s="43"/>
      <c r="F326" s="221" t="s">
        <v>1488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148</v>
      </c>
      <c r="AU326" s="20" t="s">
        <v>85</v>
      </c>
    </row>
    <row r="327" s="2" customFormat="1">
      <c r="A327" s="41"/>
      <c r="B327" s="42"/>
      <c r="C327" s="43"/>
      <c r="D327" s="225" t="s">
        <v>150</v>
      </c>
      <c r="E327" s="43"/>
      <c r="F327" s="226" t="s">
        <v>1491</v>
      </c>
      <c r="G327" s="43"/>
      <c r="H327" s="43"/>
      <c r="I327" s="222"/>
      <c r="J327" s="43"/>
      <c r="K327" s="43"/>
      <c r="L327" s="47"/>
      <c r="M327" s="270"/>
      <c r="N327" s="271"/>
      <c r="O327" s="272"/>
      <c r="P327" s="272"/>
      <c r="Q327" s="272"/>
      <c r="R327" s="272"/>
      <c r="S327" s="272"/>
      <c r="T327" s="273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150</v>
      </c>
      <c r="AU327" s="20" t="s">
        <v>85</v>
      </c>
    </row>
    <row r="328" s="2" customFormat="1" ht="6.96" customHeight="1">
      <c r="A328" s="41"/>
      <c r="B328" s="62"/>
      <c r="C328" s="63"/>
      <c r="D328" s="63"/>
      <c r="E328" s="63"/>
      <c r="F328" s="63"/>
      <c r="G328" s="63"/>
      <c r="H328" s="63"/>
      <c r="I328" s="63"/>
      <c r="J328" s="63"/>
      <c r="K328" s="63"/>
      <c r="L328" s="47"/>
      <c r="M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</row>
  </sheetData>
  <sheetProtection sheet="1" autoFilter="0" formatColumns="0" formatRows="0" objects="1" scenarios="1" spinCount="100000" saltValue="YWIZpK+LHYXCpb8OAZM1r1c/k6L8M1H1cOdJtQh1aMeZI5QS/Z76R2Xg5mHoVvfXtM5QCalwthN1MdFVYEqUVA==" hashValue="DLYtMfaiIQHY2xBkUymqufIf6VfcoDHE2rz4yBKIk6Y92rRb9/7yeipF0MORiWE4fSyvqvj9FtX8WzPbhdeNRQ==" algorithmName="SHA-512" password="CC35"/>
  <autoFilter ref="C86:K32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5_01/741110043"/>
    <hyperlink ref="F98" r:id="rId2" display="https://podminky.urs.cz/item/CS_URS_2025_01/741120101"/>
    <hyperlink ref="F110" r:id="rId3" display="https://podminky.urs.cz/item/CS_URS_2025_01/741120124"/>
    <hyperlink ref="F116" r:id="rId4" display="https://podminky.urs.cz/item/CS_URS_2025_01/741122015"/>
    <hyperlink ref="F121" r:id="rId5" display="https://podminky.urs.cz/item/CS_URS_2025_01/741122024"/>
    <hyperlink ref="F127" r:id="rId6" display="https://podminky.urs.cz/item/CS_URS_2025_01/741122032"/>
    <hyperlink ref="F133" r:id="rId7" display="https://podminky.urs.cz/item/CS_URS_2025_01/741122201"/>
    <hyperlink ref="F139" r:id="rId8" display="https://podminky.urs.cz/item/CS_URS_2025_01/741130420"/>
    <hyperlink ref="F144" r:id="rId9" display="https://podminky.urs.cz/item/CS_URS_2025_01/741210701"/>
    <hyperlink ref="F151" r:id="rId10" display="https://podminky.urs.cz/item/CS_URS_2025_01/741311071"/>
    <hyperlink ref="F157" r:id="rId11" display="https://podminky.urs.cz/item/CS_URS_2025_01/741320171"/>
    <hyperlink ref="F162" r:id="rId12" display="https://podminky.urs.cz/item/CS_URS_2025_01/741322111"/>
    <hyperlink ref="F167" r:id="rId13" display="https://podminky.urs.cz/item/CS_URS_2025_01/741450002"/>
    <hyperlink ref="F172" r:id="rId14" display="https://podminky.urs.cz/item/CS_URS_2025_01/741711001"/>
    <hyperlink ref="F177" r:id="rId15" display="https://podminky.urs.cz/item/CS_URS_2025_01/741721201"/>
    <hyperlink ref="F182" r:id="rId16" display="https://podminky.urs.cz/item/CS_URS_2025_01/741730036"/>
    <hyperlink ref="F188" r:id="rId17" display="https://podminky.urs.cz/item/CS_URS_2025_01/741732063"/>
    <hyperlink ref="F193" r:id="rId18" display="https://podminky.urs.cz/item/CS_URS_2025_01/741751011"/>
    <hyperlink ref="F200" r:id="rId19" display="https://podminky.urs.cz/item/CS_URS_2025_01/741761081"/>
    <hyperlink ref="F205" r:id="rId20" display="https://podminky.urs.cz/item/CS_URS_2025_01/741791003"/>
    <hyperlink ref="F210" r:id="rId21" display="https://podminky.urs.cz/item/CS_URS_2025_01/741791011"/>
    <hyperlink ref="F215" r:id="rId22" display="https://podminky.urs.cz/item/CS_URS_2025_01/741791212"/>
    <hyperlink ref="F220" r:id="rId23" display="https://podminky.urs.cz/item/CS_URS_2025_01/741810003"/>
    <hyperlink ref="F223" r:id="rId24" display="https://podminky.urs.cz/item/CS_URS_2025_01/741810011"/>
    <hyperlink ref="F226" r:id="rId25" display="https://podminky.urs.cz/item/CS_URS_2025_01/741820001"/>
    <hyperlink ref="F229" r:id="rId26" display="https://podminky.urs.cz/item/CS_URS_2025_01/741910412"/>
    <hyperlink ref="F240" r:id="rId27" display="https://podminky.urs.cz/item/CS_URS_2025_01/741910512"/>
    <hyperlink ref="F246" r:id="rId28" display="https://podminky.urs.cz/item/CS_URS_2025_01/741910421"/>
    <hyperlink ref="F251" r:id="rId29" display="https://podminky.urs.cz/item/CS_URS_2025_01/741920311"/>
    <hyperlink ref="F254" r:id="rId30" display="https://podminky.urs.cz/item/CS_URS_2025_01/741410003"/>
    <hyperlink ref="F261" r:id="rId31" display="https://podminky.urs.cz/item/CS_URS_2025_01/741420020"/>
    <hyperlink ref="F266" r:id="rId32" display="https://podminky.urs.cz/item/CS_URS_2025_01/741420023"/>
    <hyperlink ref="F271" r:id="rId33" display="https://podminky.urs.cz/item/CS_URS_2025_01/998741101"/>
    <hyperlink ref="F274" r:id="rId34" display="https://podminky.urs.cz/item/CS_URS_2025_01/998741102"/>
    <hyperlink ref="F282" r:id="rId35" display="https://podminky.urs.cz/item/CS_URS_2025_01/742124001"/>
    <hyperlink ref="F288" r:id="rId36" display="https://podminky.urs.cz/item/CS_URS_2025_01/742210121"/>
    <hyperlink ref="F293" r:id="rId37" display="https://podminky.urs.cz/item/CS_URS_2025_01/742210131"/>
    <hyperlink ref="F297" r:id="rId38" display="https://podminky.urs.cz/item/CS_URS_2025_01/742330045"/>
    <hyperlink ref="F306" r:id="rId39" display="https://podminky.urs.cz/item/CS_URS_2025_01/742330051"/>
    <hyperlink ref="F309" r:id="rId40" display="https://podminky.urs.cz/item/CS_URS_2025_01/742330101"/>
    <hyperlink ref="F314" r:id="rId41" display="https://podminky.urs.cz/item/CS_URS_2025_01/580107001"/>
    <hyperlink ref="F319" r:id="rId42" display="https://podminky.urs.cz/item/CS_URS_2025_01/013254000"/>
    <hyperlink ref="F322" r:id="rId43" display="https://podminky.urs.cz/item/CS_URS_2025_01/013294000"/>
    <hyperlink ref="F327" r:id="rId44" display="https://podminky.urs.cz/item/CS_URS_2025_01/04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1492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1493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1494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1495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1496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1497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1498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1499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1500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1501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1502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82</v>
      </c>
      <c r="F18" s="299" t="s">
        <v>1503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1504</v>
      </c>
      <c r="F19" s="299" t="s">
        <v>1505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1506</v>
      </c>
      <c r="F20" s="299" t="s">
        <v>1507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1508</v>
      </c>
      <c r="F21" s="299" t="s">
        <v>1509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880</v>
      </c>
      <c r="F22" s="299" t="s">
        <v>881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1510</v>
      </c>
      <c r="F23" s="299" t="s">
        <v>1511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1512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1513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1514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1515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1516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1517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1518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1519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1520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125</v>
      </c>
      <c r="F36" s="299"/>
      <c r="G36" s="299" t="s">
        <v>1521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1522</v>
      </c>
      <c r="F37" s="299"/>
      <c r="G37" s="299" t="s">
        <v>1523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57</v>
      </c>
      <c r="F38" s="299"/>
      <c r="G38" s="299" t="s">
        <v>1524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58</v>
      </c>
      <c r="F39" s="299"/>
      <c r="G39" s="299" t="s">
        <v>1525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126</v>
      </c>
      <c r="F40" s="299"/>
      <c r="G40" s="299" t="s">
        <v>1526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127</v>
      </c>
      <c r="F41" s="299"/>
      <c r="G41" s="299" t="s">
        <v>1527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1528</v>
      </c>
      <c r="F42" s="299"/>
      <c r="G42" s="299" t="s">
        <v>1529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1530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1531</v>
      </c>
      <c r="F44" s="299"/>
      <c r="G44" s="299" t="s">
        <v>1532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129</v>
      </c>
      <c r="F45" s="299"/>
      <c r="G45" s="299" t="s">
        <v>1533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1534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1535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1536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1537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1538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1539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1540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1541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1542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1543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1544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1545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1546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1547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1548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1549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1550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1551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1552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1553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1554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1555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1556</v>
      </c>
      <c r="D76" s="317"/>
      <c r="E76" s="317"/>
      <c r="F76" s="317" t="s">
        <v>1557</v>
      </c>
      <c r="G76" s="318"/>
      <c r="H76" s="317" t="s">
        <v>58</v>
      </c>
      <c r="I76" s="317" t="s">
        <v>61</v>
      </c>
      <c r="J76" s="317" t="s">
        <v>1558</v>
      </c>
      <c r="K76" s="316"/>
    </row>
    <row r="77" s="1" customFormat="1" ht="17.25" customHeight="1">
      <c r="B77" s="314"/>
      <c r="C77" s="319" t="s">
        <v>1559</v>
      </c>
      <c r="D77" s="319"/>
      <c r="E77" s="319"/>
      <c r="F77" s="320" t="s">
        <v>1560</v>
      </c>
      <c r="G77" s="321"/>
      <c r="H77" s="319"/>
      <c r="I77" s="319"/>
      <c r="J77" s="319" t="s">
        <v>1561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57</v>
      </c>
      <c r="D79" s="324"/>
      <c r="E79" s="324"/>
      <c r="F79" s="325" t="s">
        <v>1562</v>
      </c>
      <c r="G79" s="326"/>
      <c r="H79" s="302" t="s">
        <v>1563</v>
      </c>
      <c r="I79" s="302" t="s">
        <v>1564</v>
      </c>
      <c r="J79" s="302">
        <v>20</v>
      </c>
      <c r="K79" s="316"/>
    </row>
    <row r="80" s="1" customFormat="1" ht="15" customHeight="1">
      <c r="B80" s="314"/>
      <c r="C80" s="302" t="s">
        <v>1565</v>
      </c>
      <c r="D80" s="302"/>
      <c r="E80" s="302"/>
      <c r="F80" s="325" t="s">
        <v>1562</v>
      </c>
      <c r="G80" s="326"/>
      <c r="H80" s="302" t="s">
        <v>1566</v>
      </c>
      <c r="I80" s="302" t="s">
        <v>1564</v>
      </c>
      <c r="J80" s="302">
        <v>120</v>
      </c>
      <c r="K80" s="316"/>
    </row>
    <row r="81" s="1" customFormat="1" ht="15" customHeight="1">
      <c r="B81" s="327"/>
      <c r="C81" s="302" t="s">
        <v>1567</v>
      </c>
      <c r="D81" s="302"/>
      <c r="E81" s="302"/>
      <c r="F81" s="325" t="s">
        <v>1568</v>
      </c>
      <c r="G81" s="326"/>
      <c r="H81" s="302" t="s">
        <v>1569</v>
      </c>
      <c r="I81" s="302" t="s">
        <v>1564</v>
      </c>
      <c r="J81" s="302">
        <v>50</v>
      </c>
      <c r="K81" s="316"/>
    </row>
    <row r="82" s="1" customFormat="1" ht="15" customHeight="1">
      <c r="B82" s="327"/>
      <c r="C82" s="302" t="s">
        <v>1570</v>
      </c>
      <c r="D82" s="302"/>
      <c r="E82" s="302"/>
      <c r="F82" s="325" t="s">
        <v>1562</v>
      </c>
      <c r="G82" s="326"/>
      <c r="H82" s="302" t="s">
        <v>1571</v>
      </c>
      <c r="I82" s="302" t="s">
        <v>1572</v>
      </c>
      <c r="J82" s="302"/>
      <c r="K82" s="316"/>
    </row>
    <row r="83" s="1" customFormat="1" ht="15" customHeight="1">
      <c r="B83" s="327"/>
      <c r="C83" s="328" t="s">
        <v>1573</v>
      </c>
      <c r="D83" s="328"/>
      <c r="E83" s="328"/>
      <c r="F83" s="329" t="s">
        <v>1568</v>
      </c>
      <c r="G83" s="328"/>
      <c r="H83" s="328" t="s">
        <v>1574</v>
      </c>
      <c r="I83" s="328" t="s">
        <v>1564</v>
      </c>
      <c r="J83" s="328">
        <v>15</v>
      </c>
      <c r="K83" s="316"/>
    </row>
    <row r="84" s="1" customFormat="1" ht="15" customHeight="1">
      <c r="B84" s="327"/>
      <c r="C84" s="328" t="s">
        <v>1575</v>
      </c>
      <c r="D84" s="328"/>
      <c r="E84" s="328"/>
      <c r="F84" s="329" t="s">
        <v>1568</v>
      </c>
      <c r="G84" s="328"/>
      <c r="H84" s="328" t="s">
        <v>1576</v>
      </c>
      <c r="I84" s="328" t="s">
        <v>1564</v>
      </c>
      <c r="J84" s="328">
        <v>15</v>
      </c>
      <c r="K84" s="316"/>
    </row>
    <row r="85" s="1" customFormat="1" ht="15" customHeight="1">
      <c r="B85" s="327"/>
      <c r="C85" s="328" t="s">
        <v>1577</v>
      </c>
      <c r="D85" s="328"/>
      <c r="E85" s="328"/>
      <c r="F85" s="329" t="s">
        <v>1568</v>
      </c>
      <c r="G85" s="328"/>
      <c r="H85" s="328" t="s">
        <v>1578</v>
      </c>
      <c r="I85" s="328" t="s">
        <v>1564</v>
      </c>
      <c r="J85" s="328">
        <v>20</v>
      </c>
      <c r="K85" s="316"/>
    </row>
    <row r="86" s="1" customFormat="1" ht="15" customHeight="1">
      <c r="B86" s="327"/>
      <c r="C86" s="328" t="s">
        <v>1579</v>
      </c>
      <c r="D86" s="328"/>
      <c r="E86" s="328"/>
      <c r="F86" s="329" t="s">
        <v>1568</v>
      </c>
      <c r="G86" s="328"/>
      <c r="H86" s="328" t="s">
        <v>1580</v>
      </c>
      <c r="I86" s="328" t="s">
        <v>1564</v>
      </c>
      <c r="J86" s="328">
        <v>20</v>
      </c>
      <c r="K86" s="316"/>
    </row>
    <row r="87" s="1" customFormat="1" ht="15" customHeight="1">
      <c r="B87" s="327"/>
      <c r="C87" s="302" t="s">
        <v>1581</v>
      </c>
      <c r="D87" s="302"/>
      <c r="E87" s="302"/>
      <c r="F87" s="325" t="s">
        <v>1568</v>
      </c>
      <c r="G87" s="326"/>
      <c r="H87" s="302" t="s">
        <v>1582</v>
      </c>
      <c r="I87" s="302" t="s">
        <v>1564</v>
      </c>
      <c r="J87" s="302">
        <v>50</v>
      </c>
      <c r="K87" s="316"/>
    </row>
    <row r="88" s="1" customFormat="1" ht="15" customHeight="1">
      <c r="B88" s="327"/>
      <c r="C88" s="302" t="s">
        <v>1583</v>
      </c>
      <c r="D88" s="302"/>
      <c r="E88" s="302"/>
      <c r="F88" s="325" t="s">
        <v>1568</v>
      </c>
      <c r="G88" s="326"/>
      <c r="H88" s="302" t="s">
        <v>1584</v>
      </c>
      <c r="I88" s="302" t="s">
        <v>1564</v>
      </c>
      <c r="J88" s="302">
        <v>20</v>
      </c>
      <c r="K88" s="316"/>
    </row>
    <row r="89" s="1" customFormat="1" ht="15" customHeight="1">
      <c r="B89" s="327"/>
      <c r="C89" s="302" t="s">
        <v>1585</v>
      </c>
      <c r="D89" s="302"/>
      <c r="E89" s="302"/>
      <c r="F89" s="325" t="s">
        <v>1568</v>
      </c>
      <c r="G89" s="326"/>
      <c r="H89" s="302" t="s">
        <v>1586</v>
      </c>
      <c r="I89" s="302" t="s">
        <v>1564</v>
      </c>
      <c r="J89" s="302">
        <v>20</v>
      </c>
      <c r="K89" s="316"/>
    </row>
    <row r="90" s="1" customFormat="1" ht="15" customHeight="1">
      <c r="B90" s="327"/>
      <c r="C90" s="302" t="s">
        <v>1587</v>
      </c>
      <c r="D90" s="302"/>
      <c r="E90" s="302"/>
      <c r="F90" s="325" t="s">
        <v>1568</v>
      </c>
      <c r="G90" s="326"/>
      <c r="H90" s="302" t="s">
        <v>1588</v>
      </c>
      <c r="I90" s="302" t="s">
        <v>1564</v>
      </c>
      <c r="J90" s="302">
        <v>50</v>
      </c>
      <c r="K90" s="316"/>
    </row>
    <row r="91" s="1" customFormat="1" ht="15" customHeight="1">
      <c r="B91" s="327"/>
      <c r="C91" s="302" t="s">
        <v>1589</v>
      </c>
      <c r="D91" s="302"/>
      <c r="E91" s="302"/>
      <c r="F91" s="325" t="s">
        <v>1568</v>
      </c>
      <c r="G91" s="326"/>
      <c r="H91" s="302" t="s">
        <v>1589</v>
      </c>
      <c r="I91" s="302" t="s">
        <v>1564</v>
      </c>
      <c r="J91" s="302">
        <v>50</v>
      </c>
      <c r="K91" s="316"/>
    </row>
    <row r="92" s="1" customFormat="1" ht="15" customHeight="1">
      <c r="B92" s="327"/>
      <c r="C92" s="302" t="s">
        <v>1590</v>
      </c>
      <c r="D92" s="302"/>
      <c r="E92" s="302"/>
      <c r="F92" s="325" t="s">
        <v>1568</v>
      </c>
      <c r="G92" s="326"/>
      <c r="H92" s="302" t="s">
        <v>1591</v>
      </c>
      <c r="I92" s="302" t="s">
        <v>1564</v>
      </c>
      <c r="J92" s="302">
        <v>255</v>
      </c>
      <c r="K92" s="316"/>
    </row>
    <row r="93" s="1" customFormat="1" ht="15" customHeight="1">
      <c r="B93" s="327"/>
      <c r="C93" s="302" t="s">
        <v>1592</v>
      </c>
      <c r="D93" s="302"/>
      <c r="E93" s="302"/>
      <c r="F93" s="325" t="s">
        <v>1562</v>
      </c>
      <c r="G93" s="326"/>
      <c r="H93" s="302" t="s">
        <v>1593</v>
      </c>
      <c r="I93" s="302" t="s">
        <v>1594</v>
      </c>
      <c r="J93" s="302"/>
      <c r="K93" s="316"/>
    </row>
    <row r="94" s="1" customFormat="1" ht="15" customHeight="1">
      <c r="B94" s="327"/>
      <c r="C94" s="302" t="s">
        <v>1595</v>
      </c>
      <c r="D94" s="302"/>
      <c r="E94" s="302"/>
      <c r="F94" s="325" t="s">
        <v>1562</v>
      </c>
      <c r="G94" s="326"/>
      <c r="H94" s="302" t="s">
        <v>1596</v>
      </c>
      <c r="I94" s="302" t="s">
        <v>1597</v>
      </c>
      <c r="J94" s="302"/>
      <c r="K94" s="316"/>
    </row>
    <row r="95" s="1" customFormat="1" ht="15" customHeight="1">
      <c r="B95" s="327"/>
      <c r="C95" s="302" t="s">
        <v>1598</v>
      </c>
      <c r="D95" s="302"/>
      <c r="E95" s="302"/>
      <c r="F95" s="325" t="s">
        <v>1562</v>
      </c>
      <c r="G95" s="326"/>
      <c r="H95" s="302" t="s">
        <v>1598</v>
      </c>
      <c r="I95" s="302" t="s">
        <v>1597</v>
      </c>
      <c r="J95" s="302"/>
      <c r="K95" s="316"/>
    </row>
    <row r="96" s="1" customFormat="1" ht="15" customHeight="1">
      <c r="B96" s="327"/>
      <c r="C96" s="302" t="s">
        <v>42</v>
      </c>
      <c r="D96" s="302"/>
      <c r="E96" s="302"/>
      <c r="F96" s="325" t="s">
        <v>1562</v>
      </c>
      <c r="G96" s="326"/>
      <c r="H96" s="302" t="s">
        <v>1599</v>
      </c>
      <c r="I96" s="302" t="s">
        <v>1597</v>
      </c>
      <c r="J96" s="302"/>
      <c r="K96" s="316"/>
    </row>
    <row r="97" s="1" customFormat="1" ht="15" customHeight="1">
      <c r="B97" s="327"/>
      <c r="C97" s="302" t="s">
        <v>52</v>
      </c>
      <c r="D97" s="302"/>
      <c r="E97" s="302"/>
      <c r="F97" s="325" t="s">
        <v>1562</v>
      </c>
      <c r="G97" s="326"/>
      <c r="H97" s="302" t="s">
        <v>1600</v>
      </c>
      <c r="I97" s="302" t="s">
        <v>1597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1601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1556</v>
      </c>
      <c r="D103" s="317"/>
      <c r="E103" s="317"/>
      <c r="F103" s="317" t="s">
        <v>1557</v>
      </c>
      <c r="G103" s="318"/>
      <c r="H103" s="317" t="s">
        <v>58</v>
      </c>
      <c r="I103" s="317" t="s">
        <v>61</v>
      </c>
      <c r="J103" s="317" t="s">
        <v>1558</v>
      </c>
      <c r="K103" s="316"/>
    </row>
    <row r="104" s="1" customFormat="1" ht="17.25" customHeight="1">
      <c r="B104" s="314"/>
      <c r="C104" s="319" t="s">
        <v>1559</v>
      </c>
      <c r="D104" s="319"/>
      <c r="E104" s="319"/>
      <c r="F104" s="320" t="s">
        <v>1560</v>
      </c>
      <c r="G104" s="321"/>
      <c r="H104" s="319"/>
      <c r="I104" s="319"/>
      <c r="J104" s="319" t="s">
        <v>1561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57</v>
      </c>
      <c r="D106" s="324"/>
      <c r="E106" s="324"/>
      <c r="F106" s="325" t="s">
        <v>1562</v>
      </c>
      <c r="G106" s="302"/>
      <c r="H106" s="302" t="s">
        <v>1602</v>
      </c>
      <c r="I106" s="302" t="s">
        <v>1564</v>
      </c>
      <c r="J106" s="302">
        <v>20</v>
      </c>
      <c r="K106" s="316"/>
    </row>
    <row r="107" s="1" customFormat="1" ht="15" customHeight="1">
      <c r="B107" s="314"/>
      <c r="C107" s="302" t="s">
        <v>1565</v>
      </c>
      <c r="D107" s="302"/>
      <c r="E107" s="302"/>
      <c r="F107" s="325" t="s">
        <v>1562</v>
      </c>
      <c r="G107" s="302"/>
      <c r="H107" s="302" t="s">
        <v>1602</v>
      </c>
      <c r="I107" s="302" t="s">
        <v>1564</v>
      </c>
      <c r="J107" s="302">
        <v>120</v>
      </c>
      <c r="K107" s="316"/>
    </row>
    <row r="108" s="1" customFormat="1" ht="15" customHeight="1">
      <c r="B108" s="327"/>
      <c r="C108" s="302" t="s">
        <v>1567</v>
      </c>
      <c r="D108" s="302"/>
      <c r="E108" s="302"/>
      <c r="F108" s="325" t="s">
        <v>1568</v>
      </c>
      <c r="G108" s="302"/>
      <c r="H108" s="302" t="s">
        <v>1602</v>
      </c>
      <c r="I108" s="302" t="s">
        <v>1564</v>
      </c>
      <c r="J108" s="302">
        <v>50</v>
      </c>
      <c r="K108" s="316"/>
    </row>
    <row r="109" s="1" customFormat="1" ht="15" customHeight="1">
      <c r="B109" s="327"/>
      <c r="C109" s="302" t="s">
        <v>1570</v>
      </c>
      <c r="D109" s="302"/>
      <c r="E109" s="302"/>
      <c r="F109" s="325" t="s">
        <v>1562</v>
      </c>
      <c r="G109" s="302"/>
      <c r="H109" s="302" t="s">
        <v>1602</v>
      </c>
      <c r="I109" s="302" t="s">
        <v>1572</v>
      </c>
      <c r="J109" s="302"/>
      <c r="K109" s="316"/>
    </row>
    <row r="110" s="1" customFormat="1" ht="15" customHeight="1">
      <c r="B110" s="327"/>
      <c r="C110" s="302" t="s">
        <v>1581</v>
      </c>
      <c r="D110" s="302"/>
      <c r="E110" s="302"/>
      <c r="F110" s="325" t="s">
        <v>1568</v>
      </c>
      <c r="G110" s="302"/>
      <c r="H110" s="302" t="s">
        <v>1602</v>
      </c>
      <c r="I110" s="302" t="s">
        <v>1564</v>
      </c>
      <c r="J110" s="302">
        <v>50</v>
      </c>
      <c r="K110" s="316"/>
    </row>
    <row r="111" s="1" customFormat="1" ht="15" customHeight="1">
      <c r="B111" s="327"/>
      <c r="C111" s="302" t="s">
        <v>1589</v>
      </c>
      <c r="D111" s="302"/>
      <c r="E111" s="302"/>
      <c r="F111" s="325" t="s">
        <v>1568</v>
      </c>
      <c r="G111" s="302"/>
      <c r="H111" s="302" t="s">
        <v>1602</v>
      </c>
      <c r="I111" s="302" t="s">
        <v>1564</v>
      </c>
      <c r="J111" s="302">
        <v>50</v>
      </c>
      <c r="K111" s="316"/>
    </row>
    <row r="112" s="1" customFormat="1" ht="15" customHeight="1">
      <c r="B112" s="327"/>
      <c r="C112" s="302" t="s">
        <v>1587</v>
      </c>
      <c r="D112" s="302"/>
      <c r="E112" s="302"/>
      <c r="F112" s="325" t="s">
        <v>1568</v>
      </c>
      <c r="G112" s="302"/>
      <c r="H112" s="302" t="s">
        <v>1602</v>
      </c>
      <c r="I112" s="302" t="s">
        <v>1564</v>
      </c>
      <c r="J112" s="302">
        <v>50</v>
      </c>
      <c r="K112" s="316"/>
    </row>
    <row r="113" s="1" customFormat="1" ht="15" customHeight="1">
      <c r="B113" s="327"/>
      <c r="C113" s="302" t="s">
        <v>57</v>
      </c>
      <c r="D113" s="302"/>
      <c r="E113" s="302"/>
      <c r="F113" s="325" t="s">
        <v>1562</v>
      </c>
      <c r="G113" s="302"/>
      <c r="H113" s="302" t="s">
        <v>1603</v>
      </c>
      <c r="I113" s="302" t="s">
        <v>1564</v>
      </c>
      <c r="J113" s="302">
        <v>20</v>
      </c>
      <c r="K113" s="316"/>
    </row>
    <row r="114" s="1" customFormat="1" ht="15" customHeight="1">
      <c r="B114" s="327"/>
      <c r="C114" s="302" t="s">
        <v>1604</v>
      </c>
      <c r="D114" s="302"/>
      <c r="E114" s="302"/>
      <c r="F114" s="325" t="s">
        <v>1562</v>
      </c>
      <c r="G114" s="302"/>
      <c r="H114" s="302" t="s">
        <v>1605</v>
      </c>
      <c r="I114" s="302" t="s">
        <v>1564</v>
      </c>
      <c r="J114" s="302">
        <v>120</v>
      </c>
      <c r="K114" s="316"/>
    </row>
    <row r="115" s="1" customFormat="1" ht="15" customHeight="1">
      <c r="B115" s="327"/>
      <c r="C115" s="302" t="s">
        <v>42</v>
      </c>
      <c r="D115" s="302"/>
      <c r="E115" s="302"/>
      <c r="F115" s="325" t="s">
        <v>1562</v>
      </c>
      <c r="G115" s="302"/>
      <c r="H115" s="302" t="s">
        <v>1606</v>
      </c>
      <c r="I115" s="302" t="s">
        <v>1597</v>
      </c>
      <c r="J115" s="302"/>
      <c r="K115" s="316"/>
    </row>
    <row r="116" s="1" customFormat="1" ht="15" customHeight="1">
      <c r="B116" s="327"/>
      <c r="C116" s="302" t="s">
        <v>52</v>
      </c>
      <c r="D116" s="302"/>
      <c r="E116" s="302"/>
      <c r="F116" s="325" t="s">
        <v>1562</v>
      </c>
      <c r="G116" s="302"/>
      <c r="H116" s="302" t="s">
        <v>1607</v>
      </c>
      <c r="I116" s="302" t="s">
        <v>1597</v>
      </c>
      <c r="J116" s="302"/>
      <c r="K116" s="316"/>
    </row>
    <row r="117" s="1" customFormat="1" ht="15" customHeight="1">
      <c r="B117" s="327"/>
      <c r="C117" s="302" t="s">
        <v>61</v>
      </c>
      <c r="D117" s="302"/>
      <c r="E117" s="302"/>
      <c r="F117" s="325" t="s">
        <v>1562</v>
      </c>
      <c r="G117" s="302"/>
      <c r="H117" s="302" t="s">
        <v>1608</v>
      </c>
      <c r="I117" s="302" t="s">
        <v>1609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1610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1556</v>
      </c>
      <c r="D123" s="317"/>
      <c r="E123" s="317"/>
      <c r="F123" s="317" t="s">
        <v>1557</v>
      </c>
      <c r="G123" s="318"/>
      <c r="H123" s="317" t="s">
        <v>58</v>
      </c>
      <c r="I123" s="317" t="s">
        <v>61</v>
      </c>
      <c r="J123" s="317" t="s">
        <v>1558</v>
      </c>
      <c r="K123" s="346"/>
    </row>
    <row r="124" s="1" customFormat="1" ht="17.25" customHeight="1">
      <c r="B124" s="345"/>
      <c r="C124" s="319" t="s">
        <v>1559</v>
      </c>
      <c r="D124" s="319"/>
      <c r="E124" s="319"/>
      <c r="F124" s="320" t="s">
        <v>1560</v>
      </c>
      <c r="G124" s="321"/>
      <c r="H124" s="319"/>
      <c r="I124" s="319"/>
      <c r="J124" s="319" t="s">
        <v>1561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1565</v>
      </c>
      <c r="D126" s="324"/>
      <c r="E126" s="324"/>
      <c r="F126" s="325" t="s">
        <v>1562</v>
      </c>
      <c r="G126" s="302"/>
      <c r="H126" s="302" t="s">
        <v>1602</v>
      </c>
      <c r="I126" s="302" t="s">
        <v>1564</v>
      </c>
      <c r="J126" s="302">
        <v>120</v>
      </c>
      <c r="K126" s="350"/>
    </row>
    <row r="127" s="1" customFormat="1" ht="15" customHeight="1">
      <c r="B127" s="347"/>
      <c r="C127" s="302" t="s">
        <v>1611</v>
      </c>
      <c r="D127" s="302"/>
      <c r="E127" s="302"/>
      <c r="F127" s="325" t="s">
        <v>1562</v>
      </c>
      <c r="G127" s="302"/>
      <c r="H127" s="302" t="s">
        <v>1612</v>
      </c>
      <c r="I127" s="302" t="s">
        <v>1564</v>
      </c>
      <c r="J127" s="302" t="s">
        <v>1613</v>
      </c>
      <c r="K127" s="350"/>
    </row>
    <row r="128" s="1" customFormat="1" ht="15" customHeight="1">
      <c r="B128" s="347"/>
      <c r="C128" s="302" t="s">
        <v>1510</v>
      </c>
      <c r="D128" s="302"/>
      <c r="E128" s="302"/>
      <c r="F128" s="325" t="s">
        <v>1562</v>
      </c>
      <c r="G128" s="302"/>
      <c r="H128" s="302" t="s">
        <v>1614</v>
      </c>
      <c r="I128" s="302" t="s">
        <v>1564</v>
      </c>
      <c r="J128" s="302" t="s">
        <v>1613</v>
      </c>
      <c r="K128" s="350"/>
    </row>
    <row r="129" s="1" customFormat="1" ht="15" customHeight="1">
      <c r="B129" s="347"/>
      <c r="C129" s="302" t="s">
        <v>1573</v>
      </c>
      <c r="D129" s="302"/>
      <c r="E129" s="302"/>
      <c r="F129" s="325" t="s">
        <v>1568</v>
      </c>
      <c r="G129" s="302"/>
      <c r="H129" s="302" t="s">
        <v>1574</v>
      </c>
      <c r="I129" s="302" t="s">
        <v>1564</v>
      </c>
      <c r="J129" s="302">
        <v>15</v>
      </c>
      <c r="K129" s="350"/>
    </row>
    <row r="130" s="1" customFormat="1" ht="15" customHeight="1">
      <c r="B130" s="347"/>
      <c r="C130" s="328" t="s">
        <v>1575</v>
      </c>
      <c r="D130" s="328"/>
      <c r="E130" s="328"/>
      <c r="F130" s="329" t="s">
        <v>1568</v>
      </c>
      <c r="G130" s="328"/>
      <c r="H130" s="328" t="s">
        <v>1576</v>
      </c>
      <c r="I130" s="328" t="s">
        <v>1564</v>
      </c>
      <c r="J130" s="328">
        <v>15</v>
      </c>
      <c r="K130" s="350"/>
    </row>
    <row r="131" s="1" customFormat="1" ht="15" customHeight="1">
      <c r="B131" s="347"/>
      <c r="C131" s="328" t="s">
        <v>1577</v>
      </c>
      <c r="D131" s="328"/>
      <c r="E131" s="328"/>
      <c r="F131" s="329" t="s">
        <v>1568</v>
      </c>
      <c r="G131" s="328"/>
      <c r="H131" s="328" t="s">
        <v>1578</v>
      </c>
      <c r="I131" s="328" t="s">
        <v>1564</v>
      </c>
      <c r="J131" s="328">
        <v>20</v>
      </c>
      <c r="K131" s="350"/>
    </row>
    <row r="132" s="1" customFormat="1" ht="15" customHeight="1">
      <c r="B132" s="347"/>
      <c r="C132" s="328" t="s">
        <v>1579</v>
      </c>
      <c r="D132" s="328"/>
      <c r="E132" s="328"/>
      <c r="F132" s="329" t="s">
        <v>1568</v>
      </c>
      <c r="G132" s="328"/>
      <c r="H132" s="328" t="s">
        <v>1580</v>
      </c>
      <c r="I132" s="328" t="s">
        <v>1564</v>
      </c>
      <c r="J132" s="328">
        <v>20</v>
      </c>
      <c r="K132" s="350"/>
    </row>
    <row r="133" s="1" customFormat="1" ht="15" customHeight="1">
      <c r="B133" s="347"/>
      <c r="C133" s="302" t="s">
        <v>1567</v>
      </c>
      <c r="D133" s="302"/>
      <c r="E133" s="302"/>
      <c r="F133" s="325" t="s">
        <v>1568</v>
      </c>
      <c r="G133" s="302"/>
      <c r="H133" s="302" t="s">
        <v>1602</v>
      </c>
      <c r="I133" s="302" t="s">
        <v>1564</v>
      </c>
      <c r="J133" s="302">
        <v>50</v>
      </c>
      <c r="K133" s="350"/>
    </row>
    <row r="134" s="1" customFormat="1" ht="15" customHeight="1">
      <c r="B134" s="347"/>
      <c r="C134" s="302" t="s">
        <v>1581</v>
      </c>
      <c r="D134" s="302"/>
      <c r="E134" s="302"/>
      <c r="F134" s="325" t="s">
        <v>1568</v>
      </c>
      <c r="G134" s="302"/>
      <c r="H134" s="302" t="s">
        <v>1602</v>
      </c>
      <c r="I134" s="302" t="s">
        <v>1564</v>
      </c>
      <c r="J134" s="302">
        <v>50</v>
      </c>
      <c r="K134" s="350"/>
    </row>
    <row r="135" s="1" customFormat="1" ht="15" customHeight="1">
      <c r="B135" s="347"/>
      <c r="C135" s="302" t="s">
        <v>1587</v>
      </c>
      <c r="D135" s="302"/>
      <c r="E135" s="302"/>
      <c r="F135" s="325" t="s">
        <v>1568</v>
      </c>
      <c r="G135" s="302"/>
      <c r="H135" s="302" t="s">
        <v>1602</v>
      </c>
      <c r="I135" s="302" t="s">
        <v>1564</v>
      </c>
      <c r="J135" s="302">
        <v>50</v>
      </c>
      <c r="K135" s="350"/>
    </row>
    <row r="136" s="1" customFormat="1" ht="15" customHeight="1">
      <c r="B136" s="347"/>
      <c r="C136" s="302" t="s">
        <v>1589</v>
      </c>
      <c r="D136" s="302"/>
      <c r="E136" s="302"/>
      <c r="F136" s="325" t="s">
        <v>1568</v>
      </c>
      <c r="G136" s="302"/>
      <c r="H136" s="302" t="s">
        <v>1602</v>
      </c>
      <c r="I136" s="302" t="s">
        <v>1564</v>
      </c>
      <c r="J136" s="302">
        <v>50</v>
      </c>
      <c r="K136" s="350"/>
    </row>
    <row r="137" s="1" customFormat="1" ht="15" customHeight="1">
      <c r="B137" s="347"/>
      <c r="C137" s="302" t="s">
        <v>1590</v>
      </c>
      <c r="D137" s="302"/>
      <c r="E137" s="302"/>
      <c r="F137" s="325" t="s">
        <v>1568</v>
      </c>
      <c r="G137" s="302"/>
      <c r="H137" s="302" t="s">
        <v>1615</v>
      </c>
      <c r="I137" s="302" t="s">
        <v>1564</v>
      </c>
      <c r="J137" s="302">
        <v>255</v>
      </c>
      <c r="K137" s="350"/>
    </row>
    <row r="138" s="1" customFormat="1" ht="15" customHeight="1">
      <c r="B138" s="347"/>
      <c r="C138" s="302" t="s">
        <v>1592</v>
      </c>
      <c r="D138" s="302"/>
      <c r="E138" s="302"/>
      <c r="F138" s="325" t="s">
        <v>1562</v>
      </c>
      <c r="G138" s="302"/>
      <c r="H138" s="302" t="s">
        <v>1616</v>
      </c>
      <c r="I138" s="302" t="s">
        <v>1594</v>
      </c>
      <c r="J138" s="302"/>
      <c r="K138" s="350"/>
    </row>
    <row r="139" s="1" customFormat="1" ht="15" customHeight="1">
      <c r="B139" s="347"/>
      <c r="C139" s="302" t="s">
        <v>1595</v>
      </c>
      <c r="D139" s="302"/>
      <c r="E139" s="302"/>
      <c r="F139" s="325" t="s">
        <v>1562</v>
      </c>
      <c r="G139" s="302"/>
      <c r="H139" s="302" t="s">
        <v>1617</v>
      </c>
      <c r="I139" s="302" t="s">
        <v>1597</v>
      </c>
      <c r="J139" s="302"/>
      <c r="K139" s="350"/>
    </row>
    <row r="140" s="1" customFormat="1" ht="15" customHeight="1">
      <c r="B140" s="347"/>
      <c r="C140" s="302" t="s">
        <v>1598</v>
      </c>
      <c r="D140" s="302"/>
      <c r="E140" s="302"/>
      <c r="F140" s="325" t="s">
        <v>1562</v>
      </c>
      <c r="G140" s="302"/>
      <c r="H140" s="302" t="s">
        <v>1598</v>
      </c>
      <c r="I140" s="302" t="s">
        <v>1597</v>
      </c>
      <c r="J140" s="302"/>
      <c r="K140" s="350"/>
    </row>
    <row r="141" s="1" customFormat="1" ht="15" customHeight="1">
      <c r="B141" s="347"/>
      <c r="C141" s="302" t="s">
        <v>42</v>
      </c>
      <c r="D141" s="302"/>
      <c r="E141" s="302"/>
      <c r="F141" s="325" t="s">
        <v>1562</v>
      </c>
      <c r="G141" s="302"/>
      <c r="H141" s="302" t="s">
        <v>1618</v>
      </c>
      <c r="I141" s="302" t="s">
        <v>1597</v>
      </c>
      <c r="J141" s="302"/>
      <c r="K141" s="350"/>
    </row>
    <row r="142" s="1" customFormat="1" ht="15" customHeight="1">
      <c r="B142" s="347"/>
      <c r="C142" s="302" t="s">
        <v>1619</v>
      </c>
      <c r="D142" s="302"/>
      <c r="E142" s="302"/>
      <c r="F142" s="325" t="s">
        <v>1562</v>
      </c>
      <c r="G142" s="302"/>
      <c r="H142" s="302" t="s">
        <v>1620</v>
      </c>
      <c r="I142" s="302" t="s">
        <v>1597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1621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1556</v>
      </c>
      <c r="D148" s="317"/>
      <c r="E148" s="317"/>
      <c r="F148" s="317" t="s">
        <v>1557</v>
      </c>
      <c r="G148" s="318"/>
      <c r="H148" s="317" t="s">
        <v>58</v>
      </c>
      <c r="I148" s="317" t="s">
        <v>61</v>
      </c>
      <c r="J148" s="317" t="s">
        <v>1558</v>
      </c>
      <c r="K148" s="316"/>
    </row>
    <row r="149" s="1" customFormat="1" ht="17.25" customHeight="1">
      <c r="B149" s="314"/>
      <c r="C149" s="319" t="s">
        <v>1559</v>
      </c>
      <c r="D149" s="319"/>
      <c r="E149" s="319"/>
      <c r="F149" s="320" t="s">
        <v>1560</v>
      </c>
      <c r="G149" s="321"/>
      <c r="H149" s="319"/>
      <c r="I149" s="319"/>
      <c r="J149" s="319" t="s">
        <v>1561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1565</v>
      </c>
      <c r="D151" s="302"/>
      <c r="E151" s="302"/>
      <c r="F151" s="355" t="s">
        <v>1562</v>
      </c>
      <c r="G151" s="302"/>
      <c r="H151" s="354" t="s">
        <v>1602</v>
      </c>
      <c r="I151" s="354" t="s">
        <v>1564</v>
      </c>
      <c r="J151" s="354">
        <v>120</v>
      </c>
      <c r="K151" s="350"/>
    </row>
    <row r="152" s="1" customFormat="1" ht="15" customHeight="1">
      <c r="B152" s="327"/>
      <c r="C152" s="354" t="s">
        <v>1611</v>
      </c>
      <c r="D152" s="302"/>
      <c r="E152" s="302"/>
      <c r="F152" s="355" t="s">
        <v>1562</v>
      </c>
      <c r="G152" s="302"/>
      <c r="H152" s="354" t="s">
        <v>1622</v>
      </c>
      <c r="I152" s="354" t="s">
        <v>1564</v>
      </c>
      <c r="J152" s="354" t="s">
        <v>1613</v>
      </c>
      <c r="K152" s="350"/>
    </row>
    <row r="153" s="1" customFormat="1" ht="15" customHeight="1">
      <c r="B153" s="327"/>
      <c r="C153" s="354" t="s">
        <v>1510</v>
      </c>
      <c r="D153" s="302"/>
      <c r="E153" s="302"/>
      <c r="F153" s="355" t="s">
        <v>1562</v>
      </c>
      <c r="G153" s="302"/>
      <c r="H153" s="354" t="s">
        <v>1623</v>
      </c>
      <c r="I153" s="354" t="s">
        <v>1564</v>
      </c>
      <c r="J153" s="354" t="s">
        <v>1613</v>
      </c>
      <c r="K153" s="350"/>
    </row>
    <row r="154" s="1" customFormat="1" ht="15" customHeight="1">
      <c r="B154" s="327"/>
      <c r="C154" s="354" t="s">
        <v>1567</v>
      </c>
      <c r="D154" s="302"/>
      <c r="E154" s="302"/>
      <c r="F154" s="355" t="s">
        <v>1568</v>
      </c>
      <c r="G154" s="302"/>
      <c r="H154" s="354" t="s">
        <v>1602</v>
      </c>
      <c r="I154" s="354" t="s">
        <v>1564</v>
      </c>
      <c r="J154" s="354">
        <v>50</v>
      </c>
      <c r="K154" s="350"/>
    </row>
    <row r="155" s="1" customFormat="1" ht="15" customHeight="1">
      <c r="B155" s="327"/>
      <c r="C155" s="354" t="s">
        <v>1570</v>
      </c>
      <c r="D155" s="302"/>
      <c r="E155" s="302"/>
      <c r="F155" s="355" t="s">
        <v>1562</v>
      </c>
      <c r="G155" s="302"/>
      <c r="H155" s="354" t="s">
        <v>1602</v>
      </c>
      <c r="I155" s="354" t="s">
        <v>1572</v>
      </c>
      <c r="J155" s="354"/>
      <c r="K155" s="350"/>
    </row>
    <row r="156" s="1" customFormat="1" ht="15" customHeight="1">
      <c r="B156" s="327"/>
      <c r="C156" s="354" t="s">
        <v>1581</v>
      </c>
      <c r="D156" s="302"/>
      <c r="E156" s="302"/>
      <c r="F156" s="355" t="s">
        <v>1568</v>
      </c>
      <c r="G156" s="302"/>
      <c r="H156" s="354" t="s">
        <v>1602</v>
      </c>
      <c r="I156" s="354" t="s">
        <v>1564</v>
      </c>
      <c r="J156" s="354">
        <v>50</v>
      </c>
      <c r="K156" s="350"/>
    </row>
    <row r="157" s="1" customFormat="1" ht="15" customHeight="1">
      <c r="B157" s="327"/>
      <c r="C157" s="354" t="s">
        <v>1589</v>
      </c>
      <c r="D157" s="302"/>
      <c r="E157" s="302"/>
      <c r="F157" s="355" t="s">
        <v>1568</v>
      </c>
      <c r="G157" s="302"/>
      <c r="H157" s="354" t="s">
        <v>1602</v>
      </c>
      <c r="I157" s="354" t="s">
        <v>1564</v>
      </c>
      <c r="J157" s="354">
        <v>50</v>
      </c>
      <c r="K157" s="350"/>
    </row>
    <row r="158" s="1" customFormat="1" ht="15" customHeight="1">
      <c r="B158" s="327"/>
      <c r="C158" s="354" t="s">
        <v>1587</v>
      </c>
      <c r="D158" s="302"/>
      <c r="E158" s="302"/>
      <c r="F158" s="355" t="s">
        <v>1568</v>
      </c>
      <c r="G158" s="302"/>
      <c r="H158" s="354" t="s">
        <v>1602</v>
      </c>
      <c r="I158" s="354" t="s">
        <v>1564</v>
      </c>
      <c r="J158" s="354">
        <v>50</v>
      </c>
      <c r="K158" s="350"/>
    </row>
    <row r="159" s="1" customFormat="1" ht="15" customHeight="1">
      <c r="B159" s="327"/>
      <c r="C159" s="354" t="s">
        <v>102</v>
      </c>
      <c r="D159" s="302"/>
      <c r="E159" s="302"/>
      <c r="F159" s="355" t="s">
        <v>1562</v>
      </c>
      <c r="G159" s="302"/>
      <c r="H159" s="354" t="s">
        <v>1624</v>
      </c>
      <c r="I159" s="354" t="s">
        <v>1564</v>
      </c>
      <c r="J159" s="354" t="s">
        <v>1625</v>
      </c>
      <c r="K159" s="350"/>
    </row>
    <row r="160" s="1" customFormat="1" ht="15" customHeight="1">
      <c r="B160" s="327"/>
      <c r="C160" s="354" t="s">
        <v>1626</v>
      </c>
      <c r="D160" s="302"/>
      <c r="E160" s="302"/>
      <c r="F160" s="355" t="s">
        <v>1562</v>
      </c>
      <c r="G160" s="302"/>
      <c r="H160" s="354" t="s">
        <v>1627</v>
      </c>
      <c r="I160" s="354" t="s">
        <v>1597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1628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1556</v>
      </c>
      <c r="D166" s="317"/>
      <c r="E166" s="317"/>
      <c r="F166" s="317" t="s">
        <v>1557</v>
      </c>
      <c r="G166" s="359"/>
      <c r="H166" s="360" t="s">
        <v>58</v>
      </c>
      <c r="I166" s="360" t="s">
        <v>61</v>
      </c>
      <c r="J166" s="317" t="s">
        <v>1558</v>
      </c>
      <c r="K166" s="294"/>
    </row>
    <row r="167" s="1" customFormat="1" ht="17.25" customHeight="1">
      <c r="B167" s="295"/>
      <c r="C167" s="319" t="s">
        <v>1559</v>
      </c>
      <c r="D167" s="319"/>
      <c r="E167" s="319"/>
      <c r="F167" s="320" t="s">
        <v>1560</v>
      </c>
      <c r="G167" s="361"/>
      <c r="H167" s="362"/>
      <c r="I167" s="362"/>
      <c r="J167" s="319" t="s">
        <v>1561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1565</v>
      </c>
      <c r="D169" s="302"/>
      <c r="E169" s="302"/>
      <c r="F169" s="325" t="s">
        <v>1562</v>
      </c>
      <c r="G169" s="302"/>
      <c r="H169" s="302" t="s">
        <v>1602</v>
      </c>
      <c r="I169" s="302" t="s">
        <v>1564</v>
      </c>
      <c r="J169" s="302">
        <v>120</v>
      </c>
      <c r="K169" s="350"/>
    </row>
    <row r="170" s="1" customFormat="1" ht="15" customHeight="1">
      <c r="B170" s="327"/>
      <c r="C170" s="302" t="s">
        <v>1611</v>
      </c>
      <c r="D170" s="302"/>
      <c r="E170" s="302"/>
      <c r="F170" s="325" t="s">
        <v>1562</v>
      </c>
      <c r="G170" s="302"/>
      <c r="H170" s="302" t="s">
        <v>1612</v>
      </c>
      <c r="I170" s="302" t="s">
        <v>1564</v>
      </c>
      <c r="J170" s="302" t="s">
        <v>1613</v>
      </c>
      <c r="K170" s="350"/>
    </row>
    <row r="171" s="1" customFormat="1" ht="15" customHeight="1">
      <c r="B171" s="327"/>
      <c r="C171" s="302" t="s">
        <v>1510</v>
      </c>
      <c r="D171" s="302"/>
      <c r="E171" s="302"/>
      <c r="F171" s="325" t="s">
        <v>1562</v>
      </c>
      <c r="G171" s="302"/>
      <c r="H171" s="302" t="s">
        <v>1629</v>
      </c>
      <c r="I171" s="302" t="s">
        <v>1564</v>
      </c>
      <c r="J171" s="302" t="s">
        <v>1613</v>
      </c>
      <c r="K171" s="350"/>
    </row>
    <row r="172" s="1" customFormat="1" ht="15" customHeight="1">
      <c r="B172" s="327"/>
      <c r="C172" s="302" t="s">
        <v>1567</v>
      </c>
      <c r="D172" s="302"/>
      <c r="E172" s="302"/>
      <c r="F172" s="325" t="s">
        <v>1568</v>
      </c>
      <c r="G172" s="302"/>
      <c r="H172" s="302" t="s">
        <v>1629</v>
      </c>
      <c r="I172" s="302" t="s">
        <v>1564</v>
      </c>
      <c r="J172" s="302">
        <v>50</v>
      </c>
      <c r="K172" s="350"/>
    </row>
    <row r="173" s="1" customFormat="1" ht="15" customHeight="1">
      <c r="B173" s="327"/>
      <c r="C173" s="302" t="s">
        <v>1570</v>
      </c>
      <c r="D173" s="302"/>
      <c r="E173" s="302"/>
      <c r="F173" s="325" t="s">
        <v>1562</v>
      </c>
      <c r="G173" s="302"/>
      <c r="H173" s="302" t="s">
        <v>1629</v>
      </c>
      <c r="I173" s="302" t="s">
        <v>1572</v>
      </c>
      <c r="J173" s="302"/>
      <c r="K173" s="350"/>
    </row>
    <row r="174" s="1" customFormat="1" ht="15" customHeight="1">
      <c r="B174" s="327"/>
      <c r="C174" s="302" t="s">
        <v>1581</v>
      </c>
      <c r="D174" s="302"/>
      <c r="E174" s="302"/>
      <c r="F174" s="325" t="s">
        <v>1568</v>
      </c>
      <c r="G174" s="302"/>
      <c r="H174" s="302" t="s">
        <v>1629</v>
      </c>
      <c r="I174" s="302" t="s">
        <v>1564</v>
      </c>
      <c r="J174" s="302">
        <v>50</v>
      </c>
      <c r="K174" s="350"/>
    </row>
    <row r="175" s="1" customFormat="1" ht="15" customHeight="1">
      <c r="B175" s="327"/>
      <c r="C175" s="302" t="s">
        <v>1589</v>
      </c>
      <c r="D175" s="302"/>
      <c r="E175" s="302"/>
      <c r="F175" s="325" t="s">
        <v>1568</v>
      </c>
      <c r="G175" s="302"/>
      <c r="H175" s="302" t="s">
        <v>1629</v>
      </c>
      <c r="I175" s="302" t="s">
        <v>1564</v>
      </c>
      <c r="J175" s="302">
        <v>50</v>
      </c>
      <c r="K175" s="350"/>
    </row>
    <row r="176" s="1" customFormat="1" ht="15" customHeight="1">
      <c r="B176" s="327"/>
      <c r="C176" s="302" t="s">
        <v>1587</v>
      </c>
      <c r="D176" s="302"/>
      <c r="E176" s="302"/>
      <c r="F176" s="325" t="s">
        <v>1568</v>
      </c>
      <c r="G176" s="302"/>
      <c r="H176" s="302" t="s">
        <v>1629</v>
      </c>
      <c r="I176" s="302" t="s">
        <v>1564</v>
      </c>
      <c r="J176" s="302">
        <v>50</v>
      </c>
      <c r="K176" s="350"/>
    </row>
    <row r="177" s="1" customFormat="1" ht="15" customHeight="1">
      <c r="B177" s="327"/>
      <c r="C177" s="302" t="s">
        <v>125</v>
      </c>
      <c r="D177" s="302"/>
      <c r="E177" s="302"/>
      <c r="F177" s="325" t="s">
        <v>1562</v>
      </c>
      <c r="G177" s="302"/>
      <c r="H177" s="302" t="s">
        <v>1630</v>
      </c>
      <c r="I177" s="302" t="s">
        <v>1631</v>
      </c>
      <c r="J177" s="302"/>
      <c r="K177" s="350"/>
    </row>
    <row r="178" s="1" customFormat="1" ht="15" customHeight="1">
      <c r="B178" s="327"/>
      <c r="C178" s="302" t="s">
        <v>61</v>
      </c>
      <c r="D178" s="302"/>
      <c r="E178" s="302"/>
      <c r="F178" s="325" t="s">
        <v>1562</v>
      </c>
      <c r="G178" s="302"/>
      <c r="H178" s="302" t="s">
        <v>1632</v>
      </c>
      <c r="I178" s="302" t="s">
        <v>1633</v>
      </c>
      <c r="J178" s="302">
        <v>1</v>
      </c>
      <c r="K178" s="350"/>
    </row>
    <row r="179" s="1" customFormat="1" ht="15" customHeight="1">
      <c r="B179" s="327"/>
      <c r="C179" s="302" t="s">
        <v>57</v>
      </c>
      <c r="D179" s="302"/>
      <c r="E179" s="302"/>
      <c r="F179" s="325" t="s">
        <v>1562</v>
      </c>
      <c r="G179" s="302"/>
      <c r="H179" s="302" t="s">
        <v>1634</v>
      </c>
      <c r="I179" s="302" t="s">
        <v>1564</v>
      </c>
      <c r="J179" s="302">
        <v>20</v>
      </c>
      <c r="K179" s="350"/>
    </row>
    <row r="180" s="1" customFormat="1" ht="15" customHeight="1">
      <c r="B180" s="327"/>
      <c r="C180" s="302" t="s">
        <v>58</v>
      </c>
      <c r="D180" s="302"/>
      <c r="E180" s="302"/>
      <c r="F180" s="325" t="s">
        <v>1562</v>
      </c>
      <c r="G180" s="302"/>
      <c r="H180" s="302" t="s">
        <v>1635</v>
      </c>
      <c r="I180" s="302" t="s">
        <v>1564</v>
      </c>
      <c r="J180" s="302">
        <v>255</v>
      </c>
      <c r="K180" s="350"/>
    </row>
    <row r="181" s="1" customFormat="1" ht="15" customHeight="1">
      <c r="B181" s="327"/>
      <c r="C181" s="302" t="s">
        <v>126</v>
      </c>
      <c r="D181" s="302"/>
      <c r="E181" s="302"/>
      <c r="F181" s="325" t="s">
        <v>1562</v>
      </c>
      <c r="G181" s="302"/>
      <c r="H181" s="302" t="s">
        <v>1526</v>
      </c>
      <c r="I181" s="302" t="s">
        <v>1564</v>
      </c>
      <c r="J181" s="302">
        <v>10</v>
      </c>
      <c r="K181" s="350"/>
    </row>
    <row r="182" s="1" customFormat="1" ht="15" customHeight="1">
      <c r="B182" s="327"/>
      <c r="C182" s="302" t="s">
        <v>127</v>
      </c>
      <c r="D182" s="302"/>
      <c r="E182" s="302"/>
      <c r="F182" s="325" t="s">
        <v>1562</v>
      </c>
      <c r="G182" s="302"/>
      <c r="H182" s="302" t="s">
        <v>1636</v>
      </c>
      <c r="I182" s="302" t="s">
        <v>1597</v>
      </c>
      <c r="J182" s="302"/>
      <c r="K182" s="350"/>
    </row>
    <row r="183" s="1" customFormat="1" ht="15" customHeight="1">
      <c r="B183" s="327"/>
      <c r="C183" s="302" t="s">
        <v>1637</v>
      </c>
      <c r="D183" s="302"/>
      <c r="E183" s="302"/>
      <c r="F183" s="325" t="s">
        <v>1562</v>
      </c>
      <c r="G183" s="302"/>
      <c r="H183" s="302" t="s">
        <v>1638</v>
      </c>
      <c r="I183" s="302" t="s">
        <v>1597</v>
      </c>
      <c r="J183" s="302"/>
      <c r="K183" s="350"/>
    </row>
    <row r="184" s="1" customFormat="1" ht="15" customHeight="1">
      <c r="B184" s="327"/>
      <c r="C184" s="302" t="s">
        <v>1626</v>
      </c>
      <c r="D184" s="302"/>
      <c r="E184" s="302"/>
      <c r="F184" s="325" t="s">
        <v>1562</v>
      </c>
      <c r="G184" s="302"/>
      <c r="H184" s="302" t="s">
        <v>1639</v>
      </c>
      <c r="I184" s="302" t="s">
        <v>1597</v>
      </c>
      <c r="J184" s="302"/>
      <c r="K184" s="350"/>
    </row>
    <row r="185" s="1" customFormat="1" ht="15" customHeight="1">
      <c r="B185" s="327"/>
      <c r="C185" s="302" t="s">
        <v>129</v>
      </c>
      <c r="D185" s="302"/>
      <c r="E185" s="302"/>
      <c r="F185" s="325" t="s">
        <v>1568</v>
      </c>
      <c r="G185" s="302"/>
      <c r="H185" s="302" t="s">
        <v>1640</v>
      </c>
      <c r="I185" s="302" t="s">
        <v>1564</v>
      </c>
      <c r="J185" s="302">
        <v>50</v>
      </c>
      <c r="K185" s="350"/>
    </row>
    <row r="186" s="1" customFormat="1" ht="15" customHeight="1">
      <c r="B186" s="327"/>
      <c r="C186" s="302" t="s">
        <v>1641</v>
      </c>
      <c r="D186" s="302"/>
      <c r="E186" s="302"/>
      <c r="F186" s="325" t="s">
        <v>1568</v>
      </c>
      <c r="G186" s="302"/>
      <c r="H186" s="302" t="s">
        <v>1642</v>
      </c>
      <c r="I186" s="302" t="s">
        <v>1643</v>
      </c>
      <c r="J186" s="302"/>
      <c r="K186" s="350"/>
    </row>
    <row r="187" s="1" customFormat="1" ht="15" customHeight="1">
      <c r="B187" s="327"/>
      <c r="C187" s="302" t="s">
        <v>1644</v>
      </c>
      <c r="D187" s="302"/>
      <c r="E187" s="302"/>
      <c r="F187" s="325" t="s">
        <v>1568</v>
      </c>
      <c r="G187" s="302"/>
      <c r="H187" s="302" t="s">
        <v>1645</v>
      </c>
      <c r="I187" s="302" t="s">
        <v>1643</v>
      </c>
      <c r="J187" s="302"/>
      <c r="K187" s="350"/>
    </row>
    <row r="188" s="1" customFormat="1" ht="15" customHeight="1">
      <c r="B188" s="327"/>
      <c r="C188" s="302" t="s">
        <v>1646</v>
      </c>
      <c r="D188" s="302"/>
      <c r="E188" s="302"/>
      <c r="F188" s="325" t="s">
        <v>1568</v>
      </c>
      <c r="G188" s="302"/>
      <c r="H188" s="302" t="s">
        <v>1647</v>
      </c>
      <c r="I188" s="302" t="s">
        <v>1643</v>
      </c>
      <c r="J188" s="302"/>
      <c r="K188" s="350"/>
    </row>
    <row r="189" s="1" customFormat="1" ht="15" customHeight="1">
      <c r="B189" s="327"/>
      <c r="C189" s="363" t="s">
        <v>1648</v>
      </c>
      <c r="D189" s="302"/>
      <c r="E189" s="302"/>
      <c r="F189" s="325" t="s">
        <v>1568</v>
      </c>
      <c r="G189" s="302"/>
      <c r="H189" s="302" t="s">
        <v>1649</v>
      </c>
      <c r="I189" s="302" t="s">
        <v>1650</v>
      </c>
      <c r="J189" s="364" t="s">
        <v>1651</v>
      </c>
      <c r="K189" s="350"/>
    </row>
    <row r="190" s="18" customFormat="1" ht="15" customHeight="1">
      <c r="B190" s="365"/>
      <c r="C190" s="366" t="s">
        <v>1652</v>
      </c>
      <c r="D190" s="367"/>
      <c r="E190" s="367"/>
      <c r="F190" s="368" t="s">
        <v>1568</v>
      </c>
      <c r="G190" s="367"/>
      <c r="H190" s="367" t="s">
        <v>1653</v>
      </c>
      <c r="I190" s="367" t="s">
        <v>1650</v>
      </c>
      <c r="J190" s="369" t="s">
        <v>1651</v>
      </c>
      <c r="K190" s="370"/>
    </row>
    <row r="191" s="1" customFormat="1" ht="15" customHeight="1">
      <c r="B191" s="327"/>
      <c r="C191" s="363" t="s">
        <v>46</v>
      </c>
      <c r="D191" s="302"/>
      <c r="E191" s="302"/>
      <c r="F191" s="325" t="s">
        <v>1562</v>
      </c>
      <c r="G191" s="302"/>
      <c r="H191" s="299" t="s">
        <v>1654</v>
      </c>
      <c r="I191" s="302" t="s">
        <v>1655</v>
      </c>
      <c r="J191" s="302"/>
      <c r="K191" s="350"/>
    </row>
    <row r="192" s="1" customFormat="1" ht="15" customHeight="1">
      <c r="B192" s="327"/>
      <c r="C192" s="363" t="s">
        <v>1656</v>
      </c>
      <c r="D192" s="302"/>
      <c r="E192" s="302"/>
      <c r="F192" s="325" t="s">
        <v>1562</v>
      </c>
      <c r="G192" s="302"/>
      <c r="H192" s="302" t="s">
        <v>1657</v>
      </c>
      <c r="I192" s="302" t="s">
        <v>1597</v>
      </c>
      <c r="J192" s="302"/>
      <c r="K192" s="350"/>
    </row>
    <row r="193" s="1" customFormat="1" ht="15" customHeight="1">
      <c r="B193" s="327"/>
      <c r="C193" s="363" t="s">
        <v>1658</v>
      </c>
      <c r="D193" s="302"/>
      <c r="E193" s="302"/>
      <c r="F193" s="325" t="s">
        <v>1562</v>
      </c>
      <c r="G193" s="302"/>
      <c r="H193" s="302" t="s">
        <v>1659</v>
      </c>
      <c r="I193" s="302" t="s">
        <v>1597</v>
      </c>
      <c r="J193" s="302"/>
      <c r="K193" s="350"/>
    </row>
    <row r="194" s="1" customFormat="1" ht="15" customHeight="1">
      <c r="B194" s="327"/>
      <c r="C194" s="363" t="s">
        <v>1660</v>
      </c>
      <c r="D194" s="302"/>
      <c r="E194" s="302"/>
      <c r="F194" s="325" t="s">
        <v>1568</v>
      </c>
      <c r="G194" s="302"/>
      <c r="H194" s="302" t="s">
        <v>1661</v>
      </c>
      <c r="I194" s="302" t="s">
        <v>1597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1662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1663</v>
      </c>
      <c r="D201" s="372"/>
      <c r="E201" s="372"/>
      <c r="F201" s="372" t="s">
        <v>1664</v>
      </c>
      <c r="G201" s="373"/>
      <c r="H201" s="372" t="s">
        <v>1665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1655</v>
      </c>
      <c r="D203" s="302"/>
      <c r="E203" s="302"/>
      <c r="F203" s="325" t="s">
        <v>47</v>
      </c>
      <c r="G203" s="302"/>
      <c r="H203" s="302" t="s">
        <v>1666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48</v>
      </c>
      <c r="G204" s="302"/>
      <c r="H204" s="302" t="s">
        <v>1667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51</v>
      </c>
      <c r="G205" s="302"/>
      <c r="H205" s="302" t="s">
        <v>1668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49</v>
      </c>
      <c r="G206" s="302"/>
      <c r="H206" s="302" t="s">
        <v>1669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50</v>
      </c>
      <c r="G207" s="302"/>
      <c r="H207" s="302" t="s">
        <v>1670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1609</v>
      </c>
      <c r="D209" s="302"/>
      <c r="E209" s="302"/>
      <c r="F209" s="325" t="s">
        <v>82</v>
      </c>
      <c r="G209" s="302"/>
      <c r="H209" s="302" t="s">
        <v>1671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1506</v>
      </c>
      <c r="G210" s="302"/>
      <c r="H210" s="302" t="s">
        <v>1507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1504</v>
      </c>
      <c r="G211" s="302"/>
      <c r="H211" s="302" t="s">
        <v>1672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1508</v>
      </c>
      <c r="G212" s="363"/>
      <c r="H212" s="354" t="s">
        <v>1509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880</v>
      </c>
      <c r="G213" s="363"/>
      <c r="H213" s="354" t="s">
        <v>1673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1633</v>
      </c>
      <c r="D215" s="302"/>
      <c r="E215" s="302"/>
      <c r="F215" s="325">
        <v>1</v>
      </c>
      <c r="G215" s="363"/>
      <c r="H215" s="354" t="s">
        <v>1674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1675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1676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1677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DRAKISA s.r.o.</dc:creator>
  <cp:lastModifiedBy>DRAKISA s.r.o.</cp:lastModifiedBy>
  <dcterms:created xsi:type="dcterms:W3CDTF">2025-05-13T19:28:14Z</dcterms:created>
  <dcterms:modified xsi:type="dcterms:W3CDTF">2025-05-13T19:28:22Z</dcterms:modified>
</cp:coreProperties>
</file>